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indova\Desktop\"/>
    </mc:Choice>
  </mc:AlternateContent>
  <xr:revisionPtr revIDLastSave="0" documentId="8_{456D567B-46AA-4489-BF46-DDCB83C619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01 01 Pol" sheetId="12" r:id="rId3"/>
    <sheet name="02 02 Pol" sheetId="13" r:id="rId4"/>
  </sheets>
  <externalReferences>
    <externalReference r:id="rId5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_xlnm.Print_Titles" localSheetId="3">'02 02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Pol'!$A$1:$X$51</definedName>
    <definedName name="_xlnm.Print_Area" localSheetId="3">'02 02 Pol'!$A$1:$X$125</definedName>
    <definedName name="_xlnm.Print_Area" localSheetId="0">Stavba!$A$1:$J$64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H43" i="1" s="1"/>
  <c r="I43" i="1" s="1"/>
  <c r="G42" i="1"/>
  <c r="F42" i="1"/>
  <c r="G41" i="1"/>
  <c r="F41" i="1"/>
  <c r="H41" i="1" s="1"/>
  <c r="I41" i="1" s="1"/>
  <c r="G40" i="1"/>
  <c r="H40" i="1" s="1"/>
  <c r="I40" i="1" s="1"/>
  <c r="F40" i="1"/>
  <c r="G39" i="1"/>
  <c r="F39" i="1"/>
  <c r="G115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I11" i="13"/>
  <c r="K11" i="13"/>
  <c r="M11" i="13"/>
  <c r="O11" i="13"/>
  <c r="Q11" i="13"/>
  <c r="V11" i="13"/>
  <c r="G12" i="13"/>
  <c r="G8" i="13" s="1"/>
  <c r="I12" i="13"/>
  <c r="K12" i="13"/>
  <c r="O12" i="13"/>
  <c r="O8" i="13" s="1"/>
  <c r="Q12" i="13"/>
  <c r="V12" i="13"/>
  <c r="G13" i="13"/>
  <c r="I13" i="13"/>
  <c r="K13" i="13"/>
  <c r="M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M16" i="13" s="1"/>
  <c r="I16" i="13"/>
  <c r="K16" i="13"/>
  <c r="O16" i="13"/>
  <c r="Q16" i="13"/>
  <c r="V16" i="13"/>
  <c r="G17" i="13"/>
  <c r="I17" i="13"/>
  <c r="K17" i="13"/>
  <c r="M17" i="13"/>
  <c r="O17" i="13"/>
  <c r="Q17" i="13"/>
  <c r="V17" i="13"/>
  <c r="G18" i="13"/>
  <c r="I18" i="13"/>
  <c r="K18" i="13"/>
  <c r="M18" i="13"/>
  <c r="O18" i="13"/>
  <c r="Q18" i="13"/>
  <c r="V18" i="13"/>
  <c r="G19" i="13"/>
  <c r="I19" i="13"/>
  <c r="K19" i="13"/>
  <c r="M19" i="13"/>
  <c r="O19" i="13"/>
  <c r="Q19" i="13"/>
  <c r="V19" i="13"/>
  <c r="G20" i="13"/>
  <c r="M20" i="13" s="1"/>
  <c r="I20" i="13"/>
  <c r="K20" i="13"/>
  <c r="O20" i="13"/>
  <c r="Q20" i="13"/>
  <c r="V20" i="13"/>
  <c r="G21" i="13"/>
  <c r="I21" i="13"/>
  <c r="K21" i="13"/>
  <c r="M21" i="13"/>
  <c r="O21" i="13"/>
  <c r="Q21" i="13"/>
  <c r="V21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G24" i="13"/>
  <c r="M24" i="13" s="1"/>
  <c r="I24" i="13"/>
  <c r="K24" i="13"/>
  <c r="O24" i="13"/>
  <c r="Q24" i="13"/>
  <c r="V24" i="13"/>
  <c r="G25" i="13"/>
  <c r="I25" i="13"/>
  <c r="K25" i="13"/>
  <c r="M25" i="13"/>
  <c r="O25" i="13"/>
  <c r="Q25" i="13"/>
  <c r="V25" i="13"/>
  <c r="G26" i="13"/>
  <c r="I26" i="13"/>
  <c r="K26" i="13"/>
  <c r="M26" i="13"/>
  <c r="O26" i="13"/>
  <c r="Q26" i="13"/>
  <c r="V26" i="13"/>
  <c r="G27" i="13"/>
  <c r="I27" i="13"/>
  <c r="K27" i="13"/>
  <c r="M27" i="13"/>
  <c r="O27" i="13"/>
  <c r="Q27" i="13"/>
  <c r="V27" i="13"/>
  <c r="G28" i="13"/>
  <c r="M28" i="13" s="1"/>
  <c r="I28" i="13"/>
  <c r="K28" i="13"/>
  <c r="O28" i="13"/>
  <c r="Q28" i="13"/>
  <c r="V28" i="13"/>
  <c r="G29" i="13"/>
  <c r="I29" i="13"/>
  <c r="K29" i="13"/>
  <c r="M29" i="13"/>
  <c r="O29" i="13"/>
  <c r="Q29" i="13"/>
  <c r="V29" i="13"/>
  <c r="G30" i="13"/>
  <c r="I30" i="13"/>
  <c r="K30" i="13"/>
  <c r="M30" i="13"/>
  <c r="O30" i="13"/>
  <c r="Q30" i="13"/>
  <c r="V30" i="13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3" i="13"/>
  <c r="I33" i="13"/>
  <c r="K33" i="13"/>
  <c r="M33" i="13"/>
  <c r="O33" i="13"/>
  <c r="Q33" i="13"/>
  <c r="V33" i="13"/>
  <c r="G34" i="13"/>
  <c r="I34" i="13"/>
  <c r="K34" i="13"/>
  <c r="M34" i="13"/>
  <c r="O34" i="13"/>
  <c r="Q34" i="13"/>
  <c r="V34" i="13"/>
  <c r="G35" i="13"/>
  <c r="I35" i="13"/>
  <c r="K35" i="13"/>
  <c r="M35" i="13"/>
  <c r="O35" i="13"/>
  <c r="Q35" i="13"/>
  <c r="V35" i="13"/>
  <c r="G36" i="13"/>
  <c r="M36" i="13" s="1"/>
  <c r="I36" i="13"/>
  <c r="K36" i="13"/>
  <c r="O36" i="13"/>
  <c r="Q36" i="13"/>
  <c r="V36" i="13"/>
  <c r="G37" i="13"/>
  <c r="I37" i="13"/>
  <c r="K37" i="13"/>
  <c r="M37" i="13"/>
  <c r="O37" i="13"/>
  <c r="Q37" i="13"/>
  <c r="V37" i="13"/>
  <c r="G38" i="13"/>
  <c r="I38" i="13"/>
  <c r="K38" i="13"/>
  <c r="M38" i="13"/>
  <c r="O38" i="13"/>
  <c r="Q38" i="13"/>
  <c r="V38" i="13"/>
  <c r="G39" i="13"/>
  <c r="I39" i="13"/>
  <c r="K39" i="13"/>
  <c r="M39" i="13"/>
  <c r="O39" i="13"/>
  <c r="Q39" i="13"/>
  <c r="V39" i="13"/>
  <c r="G40" i="13"/>
  <c r="M40" i="13" s="1"/>
  <c r="I40" i="13"/>
  <c r="K40" i="13"/>
  <c r="O40" i="13"/>
  <c r="Q40" i="13"/>
  <c r="V40" i="13"/>
  <c r="G41" i="13"/>
  <c r="I41" i="13"/>
  <c r="K41" i="13"/>
  <c r="M41" i="13"/>
  <c r="O41" i="13"/>
  <c r="Q41" i="13"/>
  <c r="V41" i="13"/>
  <c r="G42" i="13"/>
  <c r="I42" i="13"/>
  <c r="K42" i="13"/>
  <c r="M42" i="13"/>
  <c r="O42" i="13"/>
  <c r="Q42" i="13"/>
  <c r="V42" i="13"/>
  <c r="G43" i="13"/>
  <c r="I43" i="13"/>
  <c r="K43" i="13"/>
  <c r="M43" i="13"/>
  <c r="O43" i="13"/>
  <c r="Q43" i="13"/>
  <c r="V43" i="13"/>
  <c r="G44" i="13"/>
  <c r="M44" i="13" s="1"/>
  <c r="I44" i="13"/>
  <c r="K44" i="13"/>
  <c r="O44" i="13"/>
  <c r="Q44" i="13"/>
  <c r="V44" i="13"/>
  <c r="G45" i="13"/>
  <c r="M45" i="13" s="1"/>
  <c r="I45" i="13"/>
  <c r="K45" i="13"/>
  <c r="O45" i="13"/>
  <c r="Q45" i="13"/>
  <c r="V45" i="13"/>
  <c r="G46" i="13"/>
  <c r="I46" i="13"/>
  <c r="K46" i="13"/>
  <c r="M46" i="13"/>
  <c r="O46" i="13"/>
  <c r="Q46" i="13"/>
  <c r="V46" i="13"/>
  <c r="G47" i="13"/>
  <c r="I47" i="13"/>
  <c r="K47" i="13"/>
  <c r="M47" i="13"/>
  <c r="O47" i="13"/>
  <c r="Q47" i="13"/>
  <c r="V47" i="13"/>
  <c r="G48" i="13"/>
  <c r="M48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0" i="13"/>
  <c r="I50" i="13"/>
  <c r="K50" i="13"/>
  <c r="M50" i="13"/>
  <c r="O50" i="13"/>
  <c r="Q50" i="13"/>
  <c r="V50" i="13"/>
  <c r="G51" i="13"/>
  <c r="I51" i="13"/>
  <c r="K51" i="13"/>
  <c r="M51" i="13"/>
  <c r="O51" i="13"/>
  <c r="Q51" i="13"/>
  <c r="V51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I54" i="13"/>
  <c r="K54" i="13"/>
  <c r="M54" i="13"/>
  <c r="O54" i="13"/>
  <c r="Q54" i="13"/>
  <c r="V54" i="13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8" i="13"/>
  <c r="M58" i="13" s="1"/>
  <c r="I58" i="13"/>
  <c r="I57" i="13" s="1"/>
  <c r="K58" i="13"/>
  <c r="K57" i="13" s="1"/>
  <c r="O58" i="13"/>
  <c r="Q58" i="13"/>
  <c r="Q57" i="13" s="1"/>
  <c r="V58" i="13"/>
  <c r="V57" i="13" s="1"/>
  <c r="G59" i="13"/>
  <c r="I59" i="13"/>
  <c r="K59" i="13"/>
  <c r="M59" i="13"/>
  <c r="O59" i="13"/>
  <c r="Q59" i="13"/>
  <c r="V59" i="13"/>
  <c r="G60" i="13"/>
  <c r="I60" i="13"/>
  <c r="K60" i="13"/>
  <c r="M60" i="13"/>
  <c r="O60" i="13"/>
  <c r="Q60" i="13"/>
  <c r="V60" i="13"/>
  <c r="G61" i="13"/>
  <c r="M61" i="13" s="1"/>
  <c r="I61" i="13"/>
  <c r="K61" i="13"/>
  <c r="O61" i="13"/>
  <c r="O57" i="13" s="1"/>
  <c r="Q61" i="13"/>
  <c r="V61" i="13"/>
  <c r="G62" i="13"/>
  <c r="I62" i="13"/>
  <c r="K62" i="13"/>
  <c r="M62" i="13"/>
  <c r="O62" i="13"/>
  <c r="Q62" i="13"/>
  <c r="V62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K66" i="13"/>
  <c r="O66" i="13"/>
  <c r="Q66" i="13"/>
  <c r="V66" i="13"/>
  <c r="G67" i="13"/>
  <c r="I67" i="13"/>
  <c r="K67" i="13"/>
  <c r="M67" i="13"/>
  <c r="O67" i="13"/>
  <c r="Q67" i="13"/>
  <c r="V67" i="13"/>
  <c r="G68" i="13"/>
  <c r="I68" i="13"/>
  <c r="K68" i="13"/>
  <c r="M68" i="13"/>
  <c r="O68" i="13"/>
  <c r="Q68" i="13"/>
  <c r="V68" i="13"/>
  <c r="G69" i="13"/>
  <c r="M69" i="13" s="1"/>
  <c r="I69" i="13"/>
  <c r="K69" i="13"/>
  <c r="O69" i="13"/>
  <c r="Q69" i="13"/>
  <c r="V69" i="13"/>
  <c r="G70" i="13"/>
  <c r="M70" i="13" s="1"/>
  <c r="I70" i="13"/>
  <c r="K70" i="13"/>
  <c r="O70" i="13"/>
  <c r="Q70" i="13"/>
  <c r="V70" i="13"/>
  <c r="G71" i="13"/>
  <c r="I71" i="13"/>
  <c r="K71" i="13"/>
  <c r="M71" i="13"/>
  <c r="O71" i="13"/>
  <c r="Q71" i="13"/>
  <c r="V71" i="13"/>
  <c r="G72" i="13"/>
  <c r="I72" i="13"/>
  <c r="K72" i="13"/>
  <c r="M72" i="13"/>
  <c r="O72" i="13"/>
  <c r="Q72" i="13"/>
  <c r="V72" i="13"/>
  <c r="G73" i="13"/>
  <c r="M73" i="13" s="1"/>
  <c r="I73" i="13"/>
  <c r="K73" i="13"/>
  <c r="O73" i="13"/>
  <c r="Q73" i="13"/>
  <c r="V73" i="13"/>
  <c r="G74" i="13"/>
  <c r="I74" i="13"/>
  <c r="K74" i="13"/>
  <c r="M74" i="13"/>
  <c r="O74" i="13"/>
  <c r="Q74" i="13"/>
  <c r="V74" i="13"/>
  <c r="G75" i="13"/>
  <c r="I75" i="13"/>
  <c r="K75" i="13"/>
  <c r="M75" i="13"/>
  <c r="O75" i="13"/>
  <c r="Q75" i="13"/>
  <c r="V75" i="13"/>
  <c r="G76" i="13"/>
  <c r="I76" i="13"/>
  <c r="K76" i="13"/>
  <c r="M76" i="13"/>
  <c r="O76" i="13"/>
  <c r="Q76" i="13"/>
  <c r="V76" i="13"/>
  <c r="G77" i="13"/>
  <c r="M77" i="13" s="1"/>
  <c r="I77" i="13"/>
  <c r="K77" i="13"/>
  <c r="O77" i="13"/>
  <c r="Q77" i="13"/>
  <c r="V77" i="13"/>
  <c r="G78" i="13"/>
  <c r="I78" i="13"/>
  <c r="K78" i="13"/>
  <c r="M78" i="13"/>
  <c r="O78" i="13"/>
  <c r="Q78" i="13"/>
  <c r="V78" i="13"/>
  <c r="G79" i="13"/>
  <c r="I79" i="13"/>
  <c r="K79" i="13"/>
  <c r="M79" i="13"/>
  <c r="O79" i="13"/>
  <c r="Q79" i="13"/>
  <c r="V79" i="13"/>
  <c r="G80" i="13"/>
  <c r="I80" i="13"/>
  <c r="K80" i="13"/>
  <c r="M80" i="13"/>
  <c r="O80" i="13"/>
  <c r="Q80" i="13"/>
  <c r="V80" i="13"/>
  <c r="G81" i="13"/>
  <c r="M81" i="13" s="1"/>
  <c r="I81" i="13"/>
  <c r="K81" i="13"/>
  <c r="O81" i="13"/>
  <c r="Q81" i="13"/>
  <c r="V81" i="13"/>
  <c r="G82" i="13"/>
  <c r="I82" i="13"/>
  <c r="K82" i="13"/>
  <c r="M82" i="13"/>
  <c r="O82" i="13"/>
  <c r="Q82" i="13"/>
  <c r="V82" i="13"/>
  <c r="G83" i="13"/>
  <c r="I83" i="13"/>
  <c r="K83" i="13"/>
  <c r="M83" i="13"/>
  <c r="O83" i="13"/>
  <c r="Q83" i="13"/>
  <c r="V83" i="13"/>
  <c r="G84" i="13"/>
  <c r="I84" i="13"/>
  <c r="K84" i="13"/>
  <c r="M84" i="13"/>
  <c r="O84" i="13"/>
  <c r="Q84" i="13"/>
  <c r="V84" i="13"/>
  <c r="G85" i="13"/>
  <c r="M85" i="13" s="1"/>
  <c r="I85" i="13"/>
  <c r="K85" i="13"/>
  <c r="O85" i="13"/>
  <c r="Q85" i="13"/>
  <c r="V85" i="13"/>
  <c r="G86" i="13"/>
  <c r="I86" i="13"/>
  <c r="K86" i="13"/>
  <c r="M86" i="13"/>
  <c r="O86" i="13"/>
  <c r="Q86" i="13"/>
  <c r="V86" i="13"/>
  <c r="G87" i="13"/>
  <c r="I87" i="13"/>
  <c r="K87" i="13"/>
  <c r="M87" i="13"/>
  <c r="O87" i="13"/>
  <c r="Q87" i="13"/>
  <c r="V87" i="13"/>
  <c r="G88" i="13"/>
  <c r="I88" i="13"/>
  <c r="K88" i="13"/>
  <c r="M88" i="13"/>
  <c r="O88" i="13"/>
  <c r="Q88" i="13"/>
  <c r="V88" i="13"/>
  <c r="G89" i="13"/>
  <c r="M89" i="13" s="1"/>
  <c r="I89" i="13"/>
  <c r="K89" i="13"/>
  <c r="O89" i="13"/>
  <c r="Q89" i="13"/>
  <c r="V89" i="13"/>
  <c r="G90" i="13"/>
  <c r="I90" i="13"/>
  <c r="K90" i="13"/>
  <c r="M90" i="13"/>
  <c r="O90" i="13"/>
  <c r="Q90" i="13"/>
  <c r="V90" i="13"/>
  <c r="G91" i="13"/>
  <c r="I91" i="13"/>
  <c r="K91" i="13"/>
  <c r="M91" i="13"/>
  <c r="O91" i="13"/>
  <c r="Q91" i="13"/>
  <c r="V91" i="13"/>
  <c r="G92" i="13"/>
  <c r="I92" i="13"/>
  <c r="K92" i="13"/>
  <c r="M92" i="13"/>
  <c r="O92" i="13"/>
  <c r="Q92" i="13"/>
  <c r="V92" i="13"/>
  <c r="G93" i="13"/>
  <c r="M93" i="13" s="1"/>
  <c r="I93" i="13"/>
  <c r="K93" i="13"/>
  <c r="O93" i="13"/>
  <c r="Q93" i="13"/>
  <c r="V93" i="13"/>
  <c r="G94" i="13"/>
  <c r="I94" i="13"/>
  <c r="K94" i="13"/>
  <c r="M94" i="13"/>
  <c r="O94" i="13"/>
  <c r="Q94" i="13"/>
  <c r="V94" i="13"/>
  <c r="G95" i="13"/>
  <c r="I95" i="13"/>
  <c r="K95" i="13"/>
  <c r="M95" i="13"/>
  <c r="O95" i="13"/>
  <c r="Q95" i="13"/>
  <c r="V95" i="13"/>
  <c r="G97" i="13"/>
  <c r="M97" i="13" s="1"/>
  <c r="I97" i="13"/>
  <c r="I96" i="13" s="1"/>
  <c r="K97" i="13"/>
  <c r="K96" i="13" s="1"/>
  <c r="O97" i="13"/>
  <c r="Q97" i="13"/>
  <c r="Q96" i="13" s="1"/>
  <c r="V97" i="13"/>
  <c r="V96" i="13" s="1"/>
  <c r="G98" i="13"/>
  <c r="I98" i="13"/>
  <c r="K98" i="13"/>
  <c r="M98" i="13"/>
  <c r="O98" i="13"/>
  <c r="Q98" i="13"/>
  <c r="V98" i="13"/>
  <c r="G99" i="13"/>
  <c r="I99" i="13"/>
  <c r="K99" i="13"/>
  <c r="M99" i="13"/>
  <c r="O99" i="13"/>
  <c r="Q99" i="13"/>
  <c r="V99" i="13"/>
  <c r="G100" i="13"/>
  <c r="G96" i="13" s="1"/>
  <c r="I100" i="13"/>
  <c r="K100" i="13"/>
  <c r="O100" i="13"/>
  <c r="O96" i="13" s="1"/>
  <c r="Q100" i="13"/>
  <c r="V100" i="13"/>
  <c r="G101" i="13"/>
  <c r="M101" i="13" s="1"/>
  <c r="I101" i="13"/>
  <c r="K101" i="13"/>
  <c r="O101" i="13"/>
  <c r="Q101" i="13"/>
  <c r="V101" i="13"/>
  <c r="G102" i="13"/>
  <c r="I102" i="13"/>
  <c r="K102" i="13"/>
  <c r="M102" i="13"/>
  <c r="O102" i="13"/>
  <c r="Q102" i="13"/>
  <c r="V102" i="13"/>
  <c r="G104" i="13"/>
  <c r="M104" i="13" s="1"/>
  <c r="I104" i="13"/>
  <c r="I103" i="13" s="1"/>
  <c r="K104" i="13"/>
  <c r="O104" i="13"/>
  <c r="Q104" i="13"/>
  <c r="Q103" i="13" s="1"/>
  <c r="V104" i="13"/>
  <c r="G105" i="13"/>
  <c r="M105" i="13" s="1"/>
  <c r="I105" i="13"/>
  <c r="K105" i="13"/>
  <c r="K103" i="13" s="1"/>
  <c r="O105" i="13"/>
  <c r="Q105" i="13"/>
  <c r="V105" i="13"/>
  <c r="V103" i="13" s="1"/>
  <c r="G106" i="13"/>
  <c r="I106" i="13"/>
  <c r="K106" i="13"/>
  <c r="M106" i="13"/>
  <c r="O106" i="13"/>
  <c r="Q106" i="13"/>
  <c r="V106" i="13"/>
  <c r="G107" i="13"/>
  <c r="M107" i="13" s="1"/>
  <c r="I107" i="13"/>
  <c r="K107" i="13"/>
  <c r="O107" i="13"/>
  <c r="O103" i="13" s="1"/>
  <c r="Q107" i="13"/>
  <c r="V107" i="13"/>
  <c r="G108" i="13"/>
  <c r="M108" i="13" s="1"/>
  <c r="I108" i="13"/>
  <c r="K108" i="13"/>
  <c r="O108" i="13"/>
  <c r="Q108" i="13"/>
  <c r="V108" i="13"/>
  <c r="G109" i="13"/>
  <c r="M109" i="13" s="1"/>
  <c r="I109" i="13"/>
  <c r="K109" i="13"/>
  <c r="O109" i="13"/>
  <c r="Q109" i="13"/>
  <c r="V109" i="13"/>
  <c r="G110" i="13"/>
  <c r="I110" i="13"/>
  <c r="K110" i="13"/>
  <c r="M110" i="13"/>
  <c r="O110" i="13"/>
  <c r="Q110" i="13"/>
  <c r="V110" i="13"/>
  <c r="G111" i="13"/>
  <c r="O111" i="13"/>
  <c r="G112" i="13"/>
  <c r="M112" i="13" s="1"/>
  <c r="I112" i="13"/>
  <c r="I111" i="13" s="1"/>
  <c r="K112" i="13"/>
  <c r="O112" i="13"/>
  <c r="Q112" i="13"/>
  <c r="Q111" i="13" s="1"/>
  <c r="V112" i="13"/>
  <c r="G113" i="13"/>
  <c r="M113" i="13" s="1"/>
  <c r="I113" i="13"/>
  <c r="K113" i="13"/>
  <c r="K111" i="13" s="1"/>
  <c r="O113" i="13"/>
  <c r="Q113" i="13"/>
  <c r="V113" i="13"/>
  <c r="V111" i="13" s="1"/>
  <c r="AE115" i="13"/>
  <c r="AF115" i="13"/>
  <c r="G51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G8" i="12" s="1"/>
  <c r="I12" i="12"/>
  <c r="K12" i="12"/>
  <c r="O12" i="12"/>
  <c r="O8" i="12" s="1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6" i="12"/>
  <c r="G15" i="12" s="1"/>
  <c r="I16" i="12"/>
  <c r="I15" i="12" s="1"/>
  <c r="K16" i="12"/>
  <c r="K15" i="12" s="1"/>
  <c r="O16" i="12"/>
  <c r="O15" i="12" s="1"/>
  <c r="Q16" i="12"/>
  <c r="Q15" i="12" s="1"/>
  <c r="V16" i="12"/>
  <c r="V15" i="12" s="1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0" i="12"/>
  <c r="O20" i="12"/>
  <c r="G21" i="12"/>
  <c r="I21" i="12"/>
  <c r="I20" i="12" s="1"/>
  <c r="K21" i="12"/>
  <c r="K20" i="12" s="1"/>
  <c r="M21" i="12"/>
  <c r="M20" i="12" s="1"/>
  <c r="O21" i="12"/>
  <c r="Q21" i="12"/>
  <c r="Q20" i="12" s="1"/>
  <c r="V21" i="12"/>
  <c r="V20" i="12" s="1"/>
  <c r="G22" i="12"/>
  <c r="I22" i="12"/>
  <c r="K22" i="12"/>
  <c r="M22" i="12"/>
  <c r="O22" i="12"/>
  <c r="Q22" i="12"/>
  <c r="V22" i="12"/>
  <c r="G24" i="12"/>
  <c r="G23" i="12" s="1"/>
  <c r="I24" i="12"/>
  <c r="I23" i="12" s="1"/>
  <c r="K24" i="12"/>
  <c r="K23" i="12" s="1"/>
  <c r="O24" i="12"/>
  <c r="O23" i="12" s="1"/>
  <c r="Q24" i="12"/>
  <c r="Q23" i="12" s="1"/>
  <c r="V24" i="12"/>
  <c r="V23" i="12" s="1"/>
  <c r="G26" i="12"/>
  <c r="I26" i="12"/>
  <c r="K26" i="12"/>
  <c r="K25" i="12" s="1"/>
  <c r="M26" i="12"/>
  <c r="O26" i="12"/>
  <c r="Q26" i="12"/>
  <c r="V26" i="12"/>
  <c r="V25" i="12" s="1"/>
  <c r="G27" i="12"/>
  <c r="G25" i="12" s="1"/>
  <c r="I27" i="12"/>
  <c r="K27" i="12"/>
  <c r="M27" i="12"/>
  <c r="O27" i="12"/>
  <c r="O25" i="12" s="1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I25" i="12" s="1"/>
  <c r="K29" i="12"/>
  <c r="O29" i="12"/>
  <c r="Q29" i="12"/>
  <c r="Q25" i="12" s="1"/>
  <c r="V29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I41" i="12"/>
  <c r="Q41" i="12"/>
  <c r="G42" i="12"/>
  <c r="I42" i="12"/>
  <c r="K42" i="12"/>
  <c r="K41" i="12" s="1"/>
  <c r="M42" i="12"/>
  <c r="M41" i="12" s="1"/>
  <c r="O42" i="12"/>
  <c r="Q42" i="12"/>
  <c r="V42" i="12"/>
  <c r="V41" i="12" s="1"/>
  <c r="G43" i="12"/>
  <c r="G41" i="12" s="1"/>
  <c r="I43" i="12"/>
  <c r="K43" i="12"/>
  <c r="M43" i="12"/>
  <c r="O43" i="12"/>
  <c r="O41" i="12" s="1"/>
  <c r="Q43" i="12"/>
  <c r="V43" i="12"/>
  <c r="G44" i="12"/>
  <c r="O44" i="12"/>
  <c r="G45" i="12"/>
  <c r="M45" i="12" s="1"/>
  <c r="M44" i="12" s="1"/>
  <c r="I45" i="12"/>
  <c r="I44" i="12" s="1"/>
  <c r="K45" i="12"/>
  <c r="K44" i="12" s="1"/>
  <c r="O45" i="12"/>
  <c r="Q45" i="12"/>
  <c r="Q44" i="12" s="1"/>
  <c r="V45" i="12"/>
  <c r="V44" i="12" s="1"/>
  <c r="K46" i="12"/>
  <c r="V46" i="12"/>
  <c r="G47" i="12"/>
  <c r="G46" i="12" s="1"/>
  <c r="I47" i="12"/>
  <c r="I46" i="12" s="1"/>
  <c r="K47" i="12"/>
  <c r="M47" i="12"/>
  <c r="O47" i="12"/>
  <c r="O46" i="12" s="1"/>
  <c r="Q47" i="12"/>
  <c r="Q46" i="12" s="1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AE51" i="12"/>
  <c r="I20" i="1"/>
  <c r="I19" i="1"/>
  <c r="I18" i="1"/>
  <c r="I17" i="1"/>
  <c r="I16" i="1"/>
  <c r="I64" i="1"/>
  <c r="J62" i="1" s="1"/>
  <c r="F44" i="1"/>
  <c r="G44" i="1"/>
  <c r="G25" i="1" s="1"/>
  <c r="A25" i="1" s="1"/>
  <c r="H42" i="1"/>
  <c r="I42" i="1" s="1"/>
  <c r="H39" i="1"/>
  <c r="I39" i="1" s="1"/>
  <c r="I44" i="1" s="1"/>
  <c r="J28" i="1"/>
  <c r="J26" i="1"/>
  <c r="G38" i="1"/>
  <c r="F38" i="1"/>
  <c r="J23" i="1"/>
  <c r="J24" i="1"/>
  <c r="J25" i="1"/>
  <c r="J27" i="1"/>
  <c r="E24" i="1"/>
  <c r="E26" i="1"/>
  <c r="J51" i="1" l="1"/>
  <c r="J53" i="1"/>
  <c r="J55" i="1"/>
  <c r="J57" i="1"/>
  <c r="J59" i="1"/>
  <c r="J61" i="1"/>
  <c r="J63" i="1"/>
  <c r="J52" i="1"/>
  <c r="J54" i="1"/>
  <c r="J56" i="1"/>
  <c r="J58" i="1"/>
  <c r="J60" i="1"/>
  <c r="G26" i="1"/>
  <c r="A26" i="1"/>
  <c r="G28" i="1"/>
  <c r="G23" i="1"/>
  <c r="M103" i="13"/>
  <c r="M57" i="13"/>
  <c r="M111" i="13"/>
  <c r="M100" i="13"/>
  <c r="M96" i="13" s="1"/>
  <c r="G57" i="13"/>
  <c r="M12" i="13"/>
  <c r="M8" i="13" s="1"/>
  <c r="G103" i="13"/>
  <c r="M25" i="12"/>
  <c r="M46" i="12"/>
  <c r="AF51" i="12"/>
  <c r="M24" i="12"/>
  <c r="M23" i="12" s="1"/>
  <c r="M16" i="12"/>
  <c r="M15" i="12" s="1"/>
  <c r="M12" i="12"/>
  <c r="M8" i="12" s="1"/>
  <c r="I21" i="1"/>
  <c r="J43" i="1"/>
  <c r="J39" i="1"/>
  <c r="J44" i="1" s="1"/>
  <c r="J42" i="1"/>
  <c r="J40" i="1"/>
  <c r="J41" i="1"/>
  <c r="H44" i="1"/>
  <c r="J64" i="1" l="1"/>
  <c r="A23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Alena Findová</author>
  </authors>
  <commentList>
    <comment ref="S6" authorId="0" shapeId="0" xr:uid="{79025E2A-771A-4EF3-9915-E04BFB65E09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6FF6266-A361-4CF3-9927-43BA6747DF9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Alena Findová</author>
  </authors>
  <commentList>
    <comment ref="S6" authorId="0" shapeId="0" xr:uid="{3520ED5A-3255-4767-B1FE-78C2BE5F001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ADFB7E4-26E9-42D9-9AAE-C06148BB2A5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<sst xmlns="http://schemas.openxmlformats.org/spreadsheetml/2006/main" count="1214" uniqueCount="394">
  <si>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</si>
  <si>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</si>
  <si>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</si>
  <si>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</si>
  <si>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</si>
  <si>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</si>
  <si>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</si>
  <si>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</si>
  <si>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</si>
  <si>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</si>
  <si>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</si>
  <si>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</si>
  <si>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</si>
  <si>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</si>
  <si>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</si>
  <si>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</si>
  <si>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</si>
  <si>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</si>
  <si>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</si>
  <si>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</si>
  <si>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</si>
  <si>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</si>
  <si>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</si>
  <si>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</si>
  <si>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</si>
  <si>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</si>
  <si>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</si>
  <si>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</si>
  <si>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</si>
  <si>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</si>
  <si>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</si>
  <si>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</si>
  <si>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</si>
  <si>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</si>
  <si>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</si>
  <si>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</si>
  <si>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</si>
  <si>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</si>
  <si>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</si>
  <si>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</si>
  <si>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</si>
  <si>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1766</t>
  </si>
  <si>
    <t xml:space="preserve">VD Brno Horní Strojovna </t>
  </si>
  <si>
    <t>Povodí Moravy, s.p.</t>
  </si>
  <si>
    <t>Dřevařská 932/11</t>
  </si>
  <si>
    <t>Brno-Veveří</t>
  </si>
  <si>
    <t>60200</t>
  </si>
  <si>
    <t>70890013</t>
  </si>
  <si>
    <t>CZ70890013</t>
  </si>
  <si>
    <t>Stavba</t>
  </si>
  <si>
    <t>01</t>
  </si>
  <si>
    <t xml:space="preserve">Horní strojovna </t>
  </si>
  <si>
    <t>Horní strojovna - stavební část</t>
  </si>
  <si>
    <t>02</t>
  </si>
  <si>
    <t>Elektroinstalace vč. uzemnění</t>
  </si>
  <si>
    <t>Celkem za stavbu</t>
  </si>
  <si>
    <t>CZK</t>
  </si>
  <si>
    <t>Rekapitulace dílů</t>
  </si>
  <si>
    <t>Typ dílu</t>
  </si>
  <si>
    <t>205</t>
  </si>
  <si>
    <t>210</t>
  </si>
  <si>
    <t>Specifikace</t>
  </si>
  <si>
    <t>215</t>
  </si>
  <si>
    <t>VRN</t>
  </si>
  <si>
    <t>305</t>
  </si>
  <si>
    <t>310</t>
  </si>
  <si>
    <t>790</t>
  </si>
  <si>
    <t>Ostatní</t>
  </si>
  <si>
    <t>94</t>
  </si>
  <si>
    <t>Lešení a stavební výtahy</t>
  </si>
  <si>
    <t>96</t>
  </si>
  <si>
    <t>Bourání konstrukcí</t>
  </si>
  <si>
    <t>728</t>
  </si>
  <si>
    <t>Vzduchotechnika</t>
  </si>
  <si>
    <t>767</t>
  </si>
  <si>
    <t>Konstrukce zámečnické</t>
  </si>
  <si>
    <t>769</t>
  </si>
  <si>
    <t>Otvorové prvky z plastu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</si>
  <si>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</si>
  <si>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</si>
  <si>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</si>
  <si>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</si>
  <si>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</si>
  <si>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</si>
  <si>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</si>
  <si>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</si>
  <si>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</si>
  <si>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</si>
  <si>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</si>
  <si>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</si>
  <si>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</si>
  <si>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</si>
  <si>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</si>
  <si>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</si>
  <si>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</si>
  <si>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</si>
  <si>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</si>
  <si>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</si>
  <si>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</si>
  <si>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</si>
  <si>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</si>
  <si>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</si>
  <si>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</si>
  <si>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</si>
  <si>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</si>
  <si>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</si>
  <si>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</si>
  <si>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</si>
  <si>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</si>
  <si>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</t>
  </si>
  <si>
    <t>D+M střešních PUR  panelů tl.80 mm vč.oplechování hřebene, štítu, záchytného systému</t>
  </si>
  <si>
    <t xml:space="preserve">m2    </t>
  </si>
  <si>
    <t>Vlastní</t>
  </si>
  <si>
    <t>Indiv</t>
  </si>
  <si>
    <t>Práce</t>
  </si>
  <si>
    <t>POL1_</t>
  </si>
  <si>
    <t>2</t>
  </si>
  <si>
    <t>D+M stěnových  PUR  panelů tl.60 mm vč. oplechování soklu, rohů, žlabů, svodů</t>
  </si>
  <si>
    <t>3</t>
  </si>
  <si>
    <t xml:space="preserve">Nová OK pro rozvaděč </t>
  </si>
  <si>
    <t xml:space="preserve">ks    </t>
  </si>
  <si>
    <t>4</t>
  </si>
  <si>
    <t>Zábradlí v.1,1 m</t>
  </si>
  <si>
    <t xml:space="preserve">m     </t>
  </si>
  <si>
    <t>5</t>
  </si>
  <si>
    <t xml:space="preserve">Madlo - ocel.trubka </t>
  </si>
  <si>
    <t>6</t>
  </si>
  <si>
    <t>Impregnovaná komprimační multifunkční páska, průřez 20x40</t>
  </si>
  <si>
    <t>soubor</t>
  </si>
  <si>
    <t>941955002</t>
  </si>
  <si>
    <t>Lešení lehké pomocné, výška podlahy do 1,9 m</t>
  </si>
  <si>
    <t>m2</t>
  </si>
  <si>
    <t>RTS 21/ I</t>
  </si>
  <si>
    <t>945943001</t>
  </si>
  <si>
    <t>Montáž závěsného lešení konzolového, chem. kotvy</t>
  </si>
  <si>
    <t>m</t>
  </si>
  <si>
    <t>945943801</t>
  </si>
  <si>
    <t>Demontáž závěsného lešení konzolového, chem.kotvy</t>
  </si>
  <si>
    <t>9459400</t>
  </si>
  <si>
    <t xml:space="preserve">Pronájem konzolového lešení </t>
  </si>
  <si>
    <t>976071111</t>
  </si>
  <si>
    <t>Vybourání kovových zábradlí</t>
  </si>
  <si>
    <t>9601</t>
  </si>
  <si>
    <t>Demontáž stávající strojovny vč.likvidace</t>
  </si>
  <si>
    <t>728618214</t>
  </si>
  <si>
    <t xml:space="preserve">Ventilační turbína, Al hlavice, např.Lomanco </t>
  </si>
  <si>
    <t>kus</t>
  </si>
  <si>
    <t>767995102</t>
  </si>
  <si>
    <t>Výroba a montáž kov. atypických konstr. do 10 kg</t>
  </si>
  <si>
    <t>kg</t>
  </si>
  <si>
    <t>7678</t>
  </si>
  <si>
    <t>Doprava</t>
  </si>
  <si>
    <t xml:space="preserve">km    </t>
  </si>
  <si>
    <t>9401</t>
  </si>
  <si>
    <t xml:space="preserve">jeřáb </t>
  </si>
  <si>
    <t xml:space="preserve">hod   </t>
  </si>
  <si>
    <t>13285300</t>
  </si>
  <si>
    <t>Tyč žebírková, výztuž do betonu ocel D 12 mm</t>
  </si>
  <si>
    <t>t</t>
  </si>
  <si>
    <t>SPCM</t>
  </si>
  <si>
    <t>POL3_</t>
  </si>
  <si>
    <t>13320939</t>
  </si>
  <si>
    <t>Tyč ocelová plochá jakost S235  60x8 mm 11375</t>
  </si>
  <si>
    <t>13321232</t>
  </si>
  <si>
    <t>Tyč ocelová plochá jakost S355  60x10 mm 11523</t>
  </si>
  <si>
    <t>13324619</t>
  </si>
  <si>
    <t>Tyč ocelová plochá jakost S355  120x8 mm 11523</t>
  </si>
  <si>
    <t>13325935</t>
  </si>
  <si>
    <t>Tyč ocelová plochá jakost S235  140x10 mm 11375</t>
  </si>
  <si>
    <t>14587252</t>
  </si>
  <si>
    <t>Profil čtvercový uzavř.svařovaný  S235  40 x 2 mm</t>
  </si>
  <si>
    <t>14587271</t>
  </si>
  <si>
    <t>Profil čtvercový uzavř.svařovaný  S235  60 x 2 mm</t>
  </si>
  <si>
    <t>14587272</t>
  </si>
  <si>
    <t>Profil čtvercový uzavř.svařovaný  S235  60 x 3 mm</t>
  </si>
  <si>
    <t>14587742</t>
  </si>
  <si>
    <t>Profil obdélník. uzavř.svařovaný S235   50x25x2 mm</t>
  </si>
  <si>
    <t>14587755</t>
  </si>
  <si>
    <t>Profil obdélník. uzavř.svařovaný S235   60x40x2 mm</t>
  </si>
  <si>
    <t>14587796</t>
  </si>
  <si>
    <t>Profil obdélník. uzavř.svařovaný S235  120x60x4 mm</t>
  </si>
  <si>
    <t>998767101</t>
  </si>
  <si>
    <t>Přesun hmot pro zámečnické konstr., výšky do 6 m</t>
  </si>
  <si>
    <t>Přesun hmot</t>
  </si>
  <si>
    <t>POL7_</t>
  </si>
  <si>
    <t>7691</t>
  </si>
  <si>
    <t>D+M plastového okna 1660 x 1000 mm</t>
  </si>
  <si>
    <t>7692</t>
  </si>
  <si>
    <t>D+M plastových dveří 1000x2100 mm</t>
  </si>
  <si>
    <t>783125230</t>
  </si>
  <si>
    <t xml:space="preserve">Zinkování tl.60 - 70 mikronů </t>
  </si>
  <si>
    <t>200</t>
  </si>
  <si>
    <t>Dokumentace skutečného provedení stavby</t>
  </si>
  <si>
    <t>201</t>
  </si>
  <si>
    <t xml:space="preserve">Vyřízení dopravního omezení na komunikaci vč.schválení dopravního inspektorátu pozn.je uvažováno se světelným řízením provozu, vč.dopravního značení </t>
  </si>
  <si>
    <t>005121 R</t>
  </si>
  <si>
    <t>Zařízení staveniště</t>
  </si>
  <si>
    <t>Soubor</t>
  </si>
  <si>
    <t>POL99_2</t>
  </si>
  <si>
    <t>SUM</t>
  </si>
  <si>
    <t>Poznámky uchazeče k zadání</t>
  </si>
  <si>
    <t>POPUZIV</t>
  </si>
  <si>
    <t>END</t>
  </si>
  <si>
    <t>210R2UP</t>
  </si>
  <si>
    <t>Práce spojené s úpravou stávajícího rozvaděče +R2 vč. drobného materiálu</t>
  </si>
  <si>
    <t>kpl</t>
  </si>
  <si>
    <t>650063171R00</t>
  </si>
  <si>
    <t>Montáž svodiče přepětí typ 1+2 čtyřpól. do 50 kA</t>
  </si>
  <si>
    <t>210120803</t>
  </si>
  <si>
    <t>Chránič proudový dvoupólový do 40 A</t>
  </si>
  <si>
    <t>210120823R00</t>
  </si>
  <si>
    <t>Chránič proudový čtyřpólový do 63 A</t>
  </si>
  <si>
    <t>210800565</t>
  </si>
  <si>
    <t>Vodič H07V-U (CY) 2,5 mm2 uložený v rozvaděčích</t>
  </si>
  <si>
    <t>210800569</t>
  </si>
  <si>
    <t>Vodič H07V-U (CY) 16 mm2 uložený v rozvaděčích</t>
  </si>
  <si>
    <t>650141415</t>
  </si>
  <si>
    <t>Ukončení vodiče dutinkou / okem do 16 mm2</t>
  </si>
  <si>
    <t>210190002R00RD</t>
  </si>
  <si>
    <t>Demontáž rozvodnic do váhy 50 kg</t>
  </si>
  <si>
    <t>210190002R00R</t>
  </si>
  <si>
    <t>Montáž rozvodnic do váhy 50 kg</t>
  </si>
  <si>
    <t>210300665R00R</t>
  </si>
  <si>
    <t>Odpojení kabelu do 5 vodičů s označením</t>
  </si>
  <si>
    <t>210100001</t>
  </si>
  <si>
    <t>Ukončení vodičů v rozvaděči + zapojení do 2,5 mm2</t>
  </si>
  <si>
    <t>210100060</t>
  </si>
  <si>
    <t>Ukončení vodičů v krabici + zapoj. do 2,5 mm2</t>
  </si>
  <si>
    <t>210100002</t>
  </si>
  <si>
    <t>Ukončení vodičů v rozvaděči + zapojení do 6 mm2</t>
  </si>
  <si>
    <t>210100062</t>
  </si>
  <si>
    <t>Ukončení vodičů v krabici + zapoj. do 6 mm2</t>
  </si>
  <si>
    <t>210100003</t>
  </si>
  <si>
    <t>Ukončení vodičů v rozvaděči + zapojení do 16 mm2</t>
  </si>
  <si>
    <t>210100064</t>
  </si>
  <si>
    <t>Ukončení vodičů v krabici + zapoj. do 16 mm2</t>
  </si>
  <si>
    <t>210100258</t>
  </si>
  <si>
    <t>Ukončení celoplast. kabelů zákl./pás.do 5x4 mm2</t>
  </si>
  <si>
    <t>210100259</t>
  </si>
  <si>
    <t>Ukončení celoplast. kabelů zákl./pás.do 5x10 mm2</t>
  </si>
  <si>
    <t>210100252</t>
  </si>
  <si>
    <t>Ukončení celoplast. kabelů zákl./pás.do 4x25 mm2</t>
  </si>
  <si>
    <t>210950101</t>
  </si>
  <si>
    <t>Štítek označovací na kabel včetně dodávky štítku 6035-2k</t>
  </si>
  <si>
    <t>210192722</t>
  </si>
  <si>
    <t>Štítek označovací pro přístroje - lepený</t>
  </si>
  <si>
    <t>220260106</t>
  </si>
  <si>
    <t>Vyhledání vývodu nebo krabice</t>
  </si>
  <si>
    <t>210190001R00</t>
  </si>
  <si>
    <t>Montáž rozvodnic do váhy 20 kg</t>
  </si>
  <si>
    <t>210201521R00</t>
  </si>
  <si>
    <t>Svítidlo LED technické přisazené</t>
  </si>
  <si>
    <t>210110021</t>
  </si>
  <si>
    <t>Spínač nástěnný jednopól.- řaz. 1, venkovní</t>
  </si>
  <si>
    <t>210172206</t>
  </si>
  <si>
    <t>Montáž skříně rozvaděče na konstrukci</t>
  </si>
  <si>
    <t>210020652</t>
  </si>
  <si>
    <t>Konstrukce ocelová nosná pro zařízení do 10 kg</t>
  </si>
  <si>
    <t>650041112</t>
  </si>
  <si>
    <t>Montáž svorkovnice ekvipotenciální</t>
  </si>
  <si>
    <t>210010323</t>
  </si>
  <si>
    <t>Krabice odbočná KO, se zapojením, čtvercová</t>
  </si>
  <si>
    <t>650073136R00</t>
  </si>
  <si>
    <t>Montáž čidla soumrakového nástěnného</t>
  </si>
  <si>
    <t>210810054</t>
  </si>
  <si>
    <t>Kabel CYKY-m 750 V 4 žíly16-25 mm2 pevně uložený</t>
  </si>
  <si>
    <t>210810057</t>
  </si>
  <si>
    <t>Kabel CYKY-m 750 V 5 žil 4 až 16 mm pevně uložený</t>
  </si>
  <si>
    <t>210810055</t>
  </si>
  <si>
    <t>Kabel CYKY-m 750 V 5 x 1,5 mm2 pevně uložený</t>
  </si>
  <si>
    <t>210810045</t>
  </si>
  <si>
    <t>Kabel CYKY-m 750 V 3 x 1,5 mm2 pevně uložený</t>
  </si>
  <si>
    <t>210810041</t>
  </si>
  <si>
    <t>Kabel CYKY-m 750 V 2 x 1,5 mm2 pevně uložený</t>
  </si>
  <si>
    <t>211800712R00</t>
  </si>
  <si>
    <t>Kabel JYTY pevně uložený, 4x1 mm</t>
  </si>
  <si>
    <t>210010132</t>
  </si>
  <si>
    <t>Trubka ochranná z PE, uložená pevně, DN do 20,5 mm</t>
  </si>
  <si>
    <t>220264142</t>
  </si>
  <si>
    <t>Kabelový žlab drátěný DZ 60x100 mm</t>
  </si>
  <si>
    <t>650022212</t>
  </si>
  <si>
    <t>Montáž konstrukce nosné pro zatížení do 10 kg</t>
  </si>
  <si>
    <t>650022141</t>
  </si>
  <si>
    <t>Montáž závěsné konzole pro kabelový žlab / lávku</t>
  </si>
  <si>
    <t>220271301</t>
  </si>
  <si>
    <t>Vyvázání vodiče, šňůry na rošt</t>
  </si>
  <si>
    <t>210DM100</t>
  </si>
  <si>
    <t>Demontáž stávající elektroinstalace</t>
  </si>
  <si>
    <t>210220001R00</t>
  </si>
  <si>
    <t>Vedení uzemňovací na povrchu FeZn do 120 mm2</t>
  </si>
  <si>
    <t>210220301</t>
  </si>
  <si>
    <t>Svorka hromosvodová do 2 šroubů /SS, SZ, SO/</t>
  </si>
  <si>
    <t>210220302</t>
  </si>
  <si>
    <t>Svorka hromosvodová nad 2 šrouby /ST, SJ, SR, atd/</t>
  </si>
  <si>
    <t>210220431R00</t>
  </si>
  <si>
    <t>Tvarování montážního dílu zemniče</t>
  </si>
  <si>
    <t>767585101R00</t>
  </si>
  <si>
    <t>Připojení ocelových konstrukcí - svařováním</t>
  </si>
  <si>
    <t>ks</t>
  </si>
  <si>
    <t>222730301R00</t>
  </si>
  <si>
    <t>Uzemnění nosných částí</t>
  </si>
  <si>
    <t>FLP-12,5 V/4</t>
  </si>
  <si>
    <t>Svodič bleskových proudů a přepětí SPD typu 1+2, TN-S</t>
  </si>
  <si>
    <t>358891502R</t>
  </si>
  <si>
    <t>Chránič nadproudový 10B-1N-030AC</t>
  </si>
  <si>
    <t>358890406R63</t>
  </si>
  <si>
    <t>Chránič proudový, 4P-63A/30mA, 10kA 3 fázový</t>
  </si>
  <si>
    <t>34140924R</t>
  </si>
  <si>
    <t>Vodič silový CY hnědý 2,50 mm2 - drát</t>
  </si>
  <si>
    <t>34140924RM</t>
  </si>
  <si>
    <t>Vodič silový CY modrý 2,50 mm2 - drát</t>
  </si>
  <si>
    <t>34140927R</t>
  </si>
  <si>
    <t>Vodič silový CY hnědý 10,00 mm2 - drát</t>
  </si>
  <si>
    <t>34140927RM</t>
  </si>
  <si>
    <t>Vodič silový CY modrý 10,00 mm2 - drát</t>
  </si>
  <si>
    <t>34140928R</t>
  </si>
  <si>
    <t>Vodič silový CY hnědý 16,00 mm2 - drát</t>
  </si>
  <si>
    <t>34140928RM</t>
  </si>
  <si>
    <t>Vodič silový CY modrý 16,00 mm2 - drát</t>
  </si>
  <si>
    <t>34140968R</t>
  </si>
  <si>
    <t>Vodič silový CY zelenožlutý 16,00 mm2 - drát</t>
  </si>
  <si>
    <t>354329105R</t>
  </si>
  <si>
    <t>Oko kabelové lisovací  Cu   16 x 8 KU</t>
  </si>
  <si>
    <t>686.211</t>
  </si>
  <si>
    <t>Rozbočovací plastová elektroinstalační krabice IP56, rozměr cca 450x370x130mm osazená kabelovými vývodkami a řadovou svorkovnicí</t>
  </si>
  <si>
    <t>348360144R</t>
  </si>
  <si>
    <t>Svítidlo FUTURA 2.4ft PC Al 5200/840, průmyslové</t>
  </si>
  <si>
    <t>34535560R</t>
  </si>
  <si>
    <t>Spínač jednopólový IP 44, řazení 1, 10A</t>
  </si>
  <si>
    <t>34561414R</t>
  </si>
  <si>
    <t>Svorka WAGO 222-412 2x2,5</t>
  </si>
  <si>
    <t>34561412R</t>
  </si>
  <si>
    <t>Svorka WAGO 222-413 3x2,5</t>
  </si>
  <si>
    <t>34571426R</t>
  </si>
  <si>
    <t>Krabice elektroinstalační plastová 8110</t>
  </si>
  <si>
    <t>34111080R</t>
  </si>
  <si>
    <t>Kabel silový s Cu jádrem 750 V CYKY 4 x16 mm2</t>
  </si>
  <si>
    <t>34111100R</t>
  </si>
  <si>
    <t>Kabel silový s Cu jádrem 750 V CYKY 5 x 6 mm2</t>
  </si>
  <si>
    <t>34111098R</t>
  </si>
  <si>
    <t>Kabel silový s Cu jádrem 750 V CYKY 5 x 4 mm2</t>
  </si>
  <si>
    <t>34111090R</t>
  </si>
  <si>
    <t>Kabel silový s Cu jádrem 750 V CYKY 5 x 1,5 mm2</t>
  </si>
  <si>
    <t>34111032R</t>
  </si>
  <si>
    <t>Kabel silový s Cu jádrem 750 V CYKY 3 C x 1,5 mm2</t>
  </si>
  <si>
    <t>34111000R</t>
  </si>
  <si>
    <t>Kabel silový s Cu jádrem 750 V CYKY 2 x 1,5 mm2</t>
  </si>
  <si>
    <t>34121554R</t>
  </si>
  <si>
    <t>Kabel sdělovací s Cu jádrem JYTY 4 x 1 mm</t>
  </si>
  <si>
    <t>345710962R</t>
  </si>
  <si>
    <t>Trubka elektroinstalační tuhá z PVC pr.20</t>
  </si>
  <si>
    <t>3457115961R</t>
  </si>
  <si>
    <t>Trubka elektroinst. ohebná pr. 20</t>
  </si>
  <si>
    <t>345716911R</t>
  </si>
  <si>
    <t>Spojka pro tuhé trubky z PVC pr.20</t>
  </si>
  <si>
    <t>345717551R</t>
  </si>
  <si>
    <t>Příchytka pro tuhé trubky pr.20</t>
  </si>
  <si>
    <t>5531300032R</t>
  </si>
  <si>
    <t>Žlab kabelový drátěný DZ 60x100 BF l = 3 m</t>
  </si>
  <si>
    <t>5531300063R</t>
  </si>
  <si>
    <t>Podpěra na stěnu pro kabelový žlab DZDS 200/B S</t>
  </si>
  <si>
    <t>5531300055R</t>
  </si>
  <si>
    <t>Spojka pro kabelový žlab DZS/B ZNCR</t>
  </si>
  <si>
    <t>210DSM88965</t>
  </si>
  <si>
    <t>Drobný spojovací materiál</t>
  </si>
  <si>
    <t>34572307R</t>
  </si>
  <si>
    <t>Pásky stahovací SP 250 x 4,5</t>
  </si>
  <si>
    <t>100 ks</t>
  </si>
  <si>
    <t>35441120R</t>
  </si>
  <si>
    <t>Pásek uzemňovací pozinkovaný 30 x 4 mm</t>
  </si>
  <si>
    <t>562889991030R</t>
  </si>
  <si>
    <t>Trubice smršťovací d 48 x 1000 m, zž</t>
  </si>
  <si>
    <t>35441986R</t>
  </si>
  <si>
    <t>Svorka SR 2b pro pásek 30 x 4 mm</t>
  </si>
  <si>
    <t>380129</t>
  </si>
  <si>
    <t>Svorka pro připojení plochého vedení na konstrukce, nerez, KS B11.11 FL30X4 V2A</t>
  </si>
  <si>
    <t>35441660R</t>
  </si>
  <si>
    <t>Podpěra vedení PV44 na konstr.zemní pásek 30x4 mm</t>
  </si>
  <si>
    <t>220711308R00</t>
  </si>
  <si>
    <t>Montáž magnetického spínače - dveřní, okenní</t>
  </si>
  <si>
    <t>222280102R00</t>
  </si>
  <si>
    <t>JYSTY do 2x2x0.8 mm pevně</t>
  </si>
  <si>
    <t>222EZS01</t>
  </si>
  <si>
    <t>Práce spojené s úpravou stávajícího systému EZS</t>
  </si>
  <si>
    <t>AM2071AR</t>
  </si>
  <si>
    <t>Magnetický kontakt kovový s kovovou chráničkou</t>
  </si>
  <si>
    <t>345714250R</t>
  </si>
  <si>
    <t>Krabice elektroinstalační plastová 8101</t>
  </si>
  <si>
    <t>341350212R</t>
  </si>
  <si>
    <t>Kabel J-Y(st)Y 2x2x0,8</t>
  </si>
  <si>
    <t>333030040T00</t>
  </si>
  <si>
    <t>Revize el. zařízení</t>
  </si>
  <si>
    <t>POL99_8</t>
  </si>
  <si>
    <t>210010048T00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</si>
</sst>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kstav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abSelected="1" view="pageBreakPreview" topLeftCell="B20" zoomScaleNormal="100" zoomScaleSheetLayoutView="100" workbookViewId="0">
      <selection activeCell="O32" sqref="O3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6" t="s">
        <v>4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07" t="s">
        <v>24</v>
      </c>
      <c r="C2" s="108"/>
      <c r="D2" s="109"/>
      <c r="E2" s="110" t="s">
        <v>42</v>
      </c>
      <c r="F2" s="111"/>
      <c r="G2" s="111"/>
      <c r="H2" s="111"/>
      <c r="I2" s="111"/>
      <c r="J2" s="112"/>
      <c r="O2" s="1"/>
    </row>
    <row r="3" spans="1:15" ht="27" hidden="1" customHeight="1" x14ac:dyDescent="0.2">
      <c r="A3" s="2"/>
      <c r="B3" s="113"/>
      <c r="C3" s="108"/>
      <c r="D3" s="114"/>
      <c r="E3" s="115"/>
      <c r="F3" s="116"/>
      <c r="G3" s="116"/>
      <c r="H3" s="116"/>
      <c r="I3" s="116"/>
      <c r="J3" s="117"/>
    </row>
    <row r="4" spans="1:15" ht="23.25" customHeight="1" x14ac:dyDescent="0.2">
      <c r="A4" s="2"/>
      <c r="B4" s="118"/>
      <c r="C4" s="119"/>
      <c r="D4" s="120"/>
      <c r="E4" s="121"/>
      <c r="F4" s="121"/>
      <c r="G4" s="121"/>
      <c r="H4" s="121"/>
      <c r="I4" s="121"/>
      <c r="J4" s="122"/>
    </row>
    <row r="5" spans="1:15" ht="24" customHeight="1" x14ac:dyDescent="0.2">
      <c r="A5" s="2"/>
      <c r="B5" s="31" t="s">
        <v>23</v>
      </c>
      <c r="D5" s="123" t="s">
        <v>43</v>
      </c>
      <c r="E5" s="90"/>
      <c r="F5" s="90"/>
      <c r="G5" s="90"/>
      <c r="H5" s="18" t="s">
        <v>40</v>
      </c>
      <c r="I5" s="127" t="s">
        <v>47</v>
      </c>
      <c r="J5" s="8"/>
    </row>
    <row r="6" spans="1:15" ht="15.75" customHeight="1" x14ac:dyDescent="0.2">
      <c r="A6" s="2"/>
      <c r="B6" s="28"/>
      <c r="C6" s="55"/>
      <c r="D6" s="124" t="s">
        <v>44</v>
      </c>
      <c r="E6" s="91"/>
      <c r="F6" s="91"/>
      <c r="G6" s="91"/>
      <c r="H6" s="18" t="s">
        <v>36</v>
      </c>
      <c r="I6" s="127" t="s">
        <v>48</v>
      </c>
      <c r="J6" s="8"/>
    </row>
    <row r="7" spans="1:15" ht="15.75" customHeight="1" x14ac:dyDescent="0.2">
      <c r="A7" s="2"/>
      <c r="B7" s="29"/>
      <c r="C7" s="56"/>
      <c r="D7" s="126" t="s">
        <v>46</v>
      </c>
      <c r="E7" s="125" t="s">
        <v>45</v>
      </c>
      <c r="F7" s="92"/>
      <c r="G7" s="92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5"/>
      <c r="F15" s="85"/>
      <c r="G15" s="86"/>
      <c r="H15" s="86"/>
      <c r="I15" s="86" t="s">
        <v>31</v>
      </c>
      <c r="J15" s="87"/>
    </row>
    <row r="16" spans="1:15" ht="23.25" customHeight="1" x14ac:dyDescent="0.2">
      <c r="A16" s="195" t="s">
        <v>26</v>
      </c>
      <c r="B16" s="38" t="s">
        <v>26</v>
      </c>
      <c r="C16" s="62"/>
      <c r="D16" s="63"/>
      <c r="E16" s="82"/>
      <c r="F16" s="83"/>
      <c r="G16" s="82"/>
      <c r="H16" s="83"/>
      <c r="I16" s="82">
        <f>SUMIF(F51:F63,A16,I51:I63)+SUMIF(F51:F63,"PSU",I51:I63)</f>
        <v>0</v>
      </c>
      <c r="J16" s="84"/>
    </row>
    <row r="17" spans="1:10" ht="23.25" customHeight="1" x14ac:dyDescent="0.2">
      <c r="A17" s="195" t="s">
        <v>27</v>
      </c>
      <c r="B17" s="38" t="s">
        <v>27</v>
      </c>
      <c r="C17" s="62"/>
      <c r="D17" s="63"/>
      <c r="E17" s="82"/>
      <c r="F17" s="83"/>
      <c r="G17" s="82"/>
      <c r="H17" s="83"/>
      <c r="I17" s="82">
        <f>SUMIF(F51:F63,A17,I51:I63)</f>
        <v>0</v>
      </c>
      <c r="J17" s="84"/>
    </row>
    <row r="18" spans="1:10" ht="23.25" customHeight="1" x14ac:dyDescent="0.2">
      <c r="A18" s="195" t="s">
        <v>28</v>
      </c>
      <c r="B18" s="38" t="s">
        <v>28</v>
      </c>
      <c r="C18" s="62"/>
      <c r="D18" s="63"/>
      <c r="E18" s="82"/>
      <c r="F18" s="83"/>
      <c r="G18" s="82"/>
      <c r="H18" s="83"/>
      <c r="I18" s="82">
        <f>SUMIF(F51:F63,A18,I51:I63)</f>
        <v>0</v>
      </c>
      <c r="J18" s="84"/>
    </row>
    <row r="19" spans="1:10" ht="23.25" customHeight="1" x14ac:dyDescent="0.2">
      <c r="A19" s="195" t="s">
        <v>80</v>
      </c>
      <c r="B19" s="38" t="s">
        <v>29</v>
      </c>
      <c r="C19" s="62"/>
      <c r="D19" s="63"/>
      <c r="E19" s="82"/>
      <c r="F19" s="83"/>
      <c r="G19" s="82"/>
      <c r="H19" s="83"/>
      <c r="I19" s="82">
        <f>SUMIF(F51:F63,A19,I51:I63)</f>
        <v>0</v>
      </c>
      <c r="J19" s="84"/>
    </row>
    <row r="20" spans="1:10" ht="23.25" customHeight="1" x14ac:dyDescent="0.2">
      <c r="A20" s="195" t="s">
        <v>81</v>
      </c>
      <c r="B20" s="38" t="s">
        <v>30</v>
      </c>
      <c r="C20" s="62"/>
      <c r="D20" s="63"/>
      <c r="E20" s="82"/>
      <c r="F20" s="83"/>
      <c r="G20" s="82"/>
      <c r="H20" s="83"/>
      <c r="I20" s="82">
        <f>SUMIF(F51:F63,A20,I51:I63)</f>
        <v>0</v>
      </c>
      <c r="J20" s="84"/>
    </row>
    <row r="21" spans="1:10" ht="23.25" customHeight="1" x14ac:dyDescent="0.2">
      <c r="A21" s="2"/>
      <c r="B21" s="48" t="s">
        <v>31</v>
      </c>
      <c r="C21" s="64"/>
      <c r="D21" s="65"/>
      <c r="E21" s="88"/>
      <c r="F21" s="89"/>
      <c r="G21" s="88"/>
      <c r="H21" s="89"/>
      <c r="I21" s="88">
        <f>SUM(I16:J20)</f>
        <v>0</v>
      </c>
      <c r="J21" s="98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6">
        <f>ZakladDPHSniVypocet</f>
        <v>0</v>
      </c>
      <c r="H23" s="97"/>
      <c r="I23" s="9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4">
        <f>A23</f>
        <v>0</v>
      </c>
      <c r="H24" s="95"/>
      <c r="I24" s="9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6">
        <f>ZakladDPHZaklVypocet</f>
        <v>0</v>
      </c>
      <c r="H25" s="97"/>
      <c r="I25" s="9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79">
        <f>A25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99"/>
      <c r="E34" s="100"/>
      <c r="G34" s="101"/>
      <c r="H34" s="102"/>
      <c r="I34" s="102"/>
      <c r="J34" s="25"/>
    </row>
    <row r="35" spans="1:10" ht="12.75" customHeight="1" x14ac:dyDescent="0.2">
      <c r="A35" s="2"/>
      <c r="B35" s="2"/>
      <c r="D35" s="93" t="s">
        <v>2</v>
      </c>
      <c r="E35" s="9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49</v>
      </c>
      <c r="C39" s="147"/>
      <c r="D39" s="147"/>
      <c r="E39" s="147"/>
      <c r="F39" s="148">
        <f>'01 01 Pol'!AE51+'02 02 Pol'!AE115</f>
        <v>0</v>
      </c>
      <c r="G39" s="149">
        <f>'01 01 Pol'!AF51+'02 02 Pol'!AF115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 t="s">
        <v>50</v>
      </c>
      <c r="C40" s="153" t="s">
        <v>51</v>
      </c>
      <c r="D40" s="153"/>
      <c r="E40" s="153"/>
      <c r="F40" s="154">
        <f>'01 01 Pol'!AE51</f>
        <v>0</v>
      </c>
      <c r="G40" s="155">
        <f>'01 01 Pol'!AF51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50</v>
      </c>
      <c r="C41" s="147" t="s">
        <v>52</v>
      </c>
      <c r="D41" s="147"/>
      <c r="E41" s="147"/>
      <c r="F41" s="158">
        <f>'01 01 Pol'!AE51</f>
        <v>0</v>
      </c>
      <c r="G41" s="150">
        <f>'01 01 Pol'!AF51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2</v>
      </c>
      <c r="B42" s="152" t="s">
        <v>53</v>
      </c>
      <c r="C42" s="153" t="s">
        <v>54</v>
      </c>
      <c r="D42" s="153"/>
      <c r="E42" s="153"/>
      <c r="F42" s="154">
        <f>'02 02 Pol'!AE115</f>
        <v>0</v>
      </c>
      <c r="G42" s="155">
        <f>'02 02 Pol'!AF115</f>
        <v>0</v>
      </c>
      <c r="H42" s="155">
        <f>(F42*SazbaDPH1/100)+(G42*SazbaDPH2/100)</f>
        <v>0</v>
      </c>
      <c r="I42" s="155">
        <f>F42+G42+H42</f>
        <v>0</v>
      </c>
      <c r="J42" s="156" t="str">
        <f>IF(CenaCelkemVypocet=0,"",I42/CenaCelkemVypocet*100)</f>
        <v/>
      </c>
    </row>
    <row r="43" spans="1:10" ht="25.5" customHeight="1" x14ac:dyDescent="0.2">
      <c r="A43" s="136">
        <v>3</v>
      </c>
      <c r="B43" s="157" t="s">
        <v>53</v>
      </c>
      <c r="C43" s="147" t="s">
        <v>54</v>
      </c>
      <c r="D43" s="147"/>
      <c r="E43" s="147"/>
      <c r="F43" s="158">
        <f>'02 02 Pol'!AE115</f>
        <v>0</v>
      </c>
      <c r="G43" s="150">
        <f>'02 02 Pol'!AF115</f>
        <v>0</v>
      </c>
      <c r="H43" s="150">
        <f>(F43*SazbaDPH1/100)+(G43*SazbaDPH2/100)</f>
        <v>0</v>
      </c>
      <c r="I43" s="150">
        <f>F43+G43+H43</f>
        <v>0</v>
      </c>
      <c r="J43" s="151" t="str">
        <f>IF(CenaCelkemVypocet=0,"",I43/CenaCelkemVypocet*100)</f>
        <v/>
      </c>
    </row>
    <row r="44" spans="1:10" ht="25.5" customHeight="1" x14ac:dyDescent="0.2">
      <c r="A44" s="136"/>
      <c r="B44" s="159" t="s">
        <v>55</v>
      </c>
      <c r="C44" s="160"/>
      <c r="D44" s="160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3">
        <f>SUMIF(A39:A43,"=1",I39:I43)</f>
        <v>0</v>
      </c>
      <c r="J44" s="164">
        <f>SUMIF(A39:A43,"=1",J39:J43)</f>
        <v>0</v>
      </c>
    </row>
    <row r="48" spans="1:10" ht="15.75" x14ac:dyDescent="0.25">
      <c r="B48" s="175" t="s">
        <v>57</v>
      </c>
    </row>
    <row r="50" spans="1:10" ht="25.5" customHeight="1" x14ac:dyDescent="0.2">
      <c r="A50" s="177"/>
      <c r="B50" s="180" t="s">
        <v>18</v>
      </c>
      <c r="C50" s="180" t="s">
        <v>6</v>
      </c>
      <c r="D50" s="181"/>
      <c r="E50" s="181"/>
      <c r="F50" s="182" t="s">
        <v>58</v>
      </c>
      <c r="G50" s="182"/>
      <c r="H50" s="182"/>
      <c r="I50" s="182" t="s">
        <v>31</v>
      </c>
      <c r="J50" s="182" t="s">
        <v>0</v>
      </c>
    </row>
    <row r="51" spans="1:10" ht="36.75" customHeight="1" x14ac:dyDescent="0.2">
      <c r="A51" s="178"/>
      <c r="B51" s="183" t="s">
        <v>59</v>
      </c>
      <c r="C51" s="184" t="s">
        <v>33</v>
      </c>
      <c r="D51" s="185"/>
      <c r="E51" s="185"/>
      <c r="F51" s="191" t="s">
        <v>26</v>
      </c>
      <c r="G51" s="192"/>
      <c r="H51" s="192"/>
      <c r="I51" s="192">
        <f>'02 02 Pol'!G8</f>
        <v>0</v>
      </c>
      <c r="J51" s="189" t="str">
        <f>IF(I64=0,"",I51/I64*100)</f>
        <v/>
      </c>
    </row>
    <row r="52" spans="1:10" ht="36.75" customHeight="1" x14ac:dyDescent="0.2">
      <c r="A52" s="178"/>
      <c r="B52" s="183" t="s">
        <v>60</v>
      </c>
      <c r="C52" s="184" t="s">
        <v>61</v>
      </c>
      <c r="D52" s="185"/>
      <c r="E52" s="185"/>
      <c r="F52" s="191" t="s">
        <v>26</v>
      </c>
      <c r="G52" s="192"/>
      <c r="H52" s="192"/>
      <c r="I52" s="192">
        <f>'02 02 Pol'!G57</f>
        <v>0</v>
      </c>
      <c r="J52" s="189" t="str">
        <f>IF(I64=0,"",I52/I64*100)</f>
        <v/>
      </c>
    </row>
    <row r="53" spans="1:10" ht="36.75" customHeight="1" x14ac:dyDescent="0.2">
      <c r="A53" s="178"/>
      <c r="B53" s="183" t="s">
        <v>62</v>
      </c>
      <c r="C53" s="184" t="s">
        <v>63</v>
      </c>
      <c r="D53" s="185"/>
      <c r="E53" s="185"/>
      <c r="F53" s="191" t="s">
        <v>26</v>
      </c>
      <c r="G53" s="192"/>
      <c r="H53" s="192"/>
      <c r="I53" s="192">
        <f>'02 02 Pol'!G111</f>
        <v>0</v>
      </c>
      <c r="J53" s="189" t="str">
        <f>IF(I64=0,"",I53/I64*100)</f>
        <v/>
      </c>
    </row>
    <row r="54" spans="1:10" ht="36.75" customHeight="1" x14ac:dyDescent="0.2">
      <c r="A54" s="178"/>
      <c r="B54" s="183" t="s">
        <v>64</v>
      </c>
      <c r="C54" s="184" t="s">
        <v>33</v>
      </c>
      <c r="D54" s="185"/>
      <c r="E54" s="185"/>
      <c r="F54" s="191" t="s">
        <v>26</v>
      </c>
      <c r="G54" s="192"/>
      <c r="H54" s="192"/>
      <c r="I54" s="192">
        <f>'02 02 Pol'!G96</f>
        <v>0</v>
      </c>
      <c r="J54" s="189" t="str">
        <f>IF(I64=0,"",I54/I64*100)</f>
        <v/>
      </c>
    </row>
    <row r="55" spans="1:10" ht="36.75" customHeight="1" x14ac:dyDescent="0.2">
      <c r="A55" s="178"/>
      <c r="B55" s="183" t="s">
        <v>65</v>
      </c>
      <c r="C55" s="184" t="s">
        <v>61</v>
      </c>
      <c r="D55" s="185"/>
      <c r="E55" s="185"/>
      <c r="F55" s="191" t="s">
        <v>26</v>
      </c>
      <c r="G55" s="192"/>
      <c r="H55" s="192"/>
      <c r="I55" s="192">
        <f>'02 02 Pol'!G103</f>
        <v>0</v>
      </c>
      <c r="J55" s="189" t="str">
        <f>IF(I64=0,"",I55/I64*100)</f>
        <v/>
      </c>
    </row>
    <row r="56" spans="1:10" ht="36.75" customHeight="1" x14ac:dyDescent="0.2">
      <c r="A56" s="178"/>
      <c r="B56" s="183" t="s">
        <v>66</v>
      </c>
      <c r="C56" s="184" t="s">
        <v>67</v>
      </c>
      <c r="D56" s="185"/>
      <c r="E56" s="185"/>
      <c r="F56" s="191" t="s">
        <v>26</v>
      </c>
      <c r="G56" s="192"/>
      <c r="H56" s="192"/>
      <c r="I56" s="192">
        <f>'01 01 Pol'!G8</f>
        <v>0</v>
      </c>
      <c r="J56" s="189" t="str">
        <f>IF(I64=0,"",I56/I64*100)</f>
        <v/>
      </c>
    </row>
    <row r="57" spans="1:10" ht="36.75" customHeight="1" x14ac:dyDescent="0.2">
      <c r="A57" s="178"/>
      <c r="B57" s="183" t="s">
        <v>68</v>
      </c>
      <c r="C57" s="184" t="s">
        <v>69</v>
      </c>
      <c r="D57" s="185"/>
      <c r="E57" s="185"/>
      <c r="F57" s="191" t="s">
        <v>26</v>
      </c>
      <c r="G57" s="192"/>
      <c r="H57" s="192"/>
      <c r="I57" s="192">
        <f>'01 01 Pol'!G15</f>
        <v>0</v>
      </c>
      <c r="J57" s="189" t="str">
        <f>IF(I64=0,"",I57/I64*100)</f>
        <v/>
      </c>
    </row>
    <row r="58" spans="1:10" ht="36.75" customHeight="1" x14ac:dyDescent="0.2">
      <c r="A58" s="178"/>
      <c r="B58" s="183" t="s">
        <v>70</v>
      </c>
      <c r="C58" s="184" t="s">
        <v>71</v>
      </c>
      <c r="D58" s="185"/>
      <c r="E58" s="185"/>
      <c r="F58" s="191" t="s">
        <v>26</v>
      </c>
      <c r="G58" s="192"/>
      <c r="H58" s="192"/>
      <c r="I58" s="192">
        <f>'01 01 Pol'!G20</f>
        <v>0</v>
      </c>
      <c r="J58" s="189" t="str">
        <f>IF(I64=0,"",I58/I64*100)</f>
        <v/>
      </c>
    </row>
    <row r="59" spans="1:10" ht="36.75" customHeight="1" x14ac:dyDescent="0.2">
      <c r="A59" s="178"/>
      <c r="B59" s="183" t="s">
        <v>72</v>
      </c>
      <c r="C59" s="184" t="s">
        <v>73</v>
      </c>
      <c r="D59" s="185"/>
      <c r="E59" s="185"/>
      <c r="F59" s="191" t="s">
        <v>27</v>
      </c>
      <c r="G59" s="192"/>
      <c r="H59" s="192"/>
      <c r="I59" s="192">
        <f>'01 01 Pol'!G23</f>
        <v>0</v>
      </c>
      <c r="J59" s="189" t="str">
        <f>IF(I64=0,"",I59/I64*100)</f>
        <v/>
      </c>
    </row>
    <row r="60" spans="1:10" ht="36.75" customHeight="1" x14ac:dyDescent="0.2">
      <c r="A60" s="178"/>
      <c r="B60" s="183" t="s">
        <v>74</v>
      </c>
      <c r="C60" s="184" t="s">
        <v>75</v>
      </c>
      <c r="D60" s="185"/>
      <c r="E60" s="185"/>
      <c r="F60" s="191" t="s">
        <v>27</v>
      </c>
      <c r="G60" s="192"/>
      <c r="H60" s="192"/>
      <c r="I60" s="192">
        <f>'01 01 Pol'!G25</f>
        <v>0</v>
      </c>
      <c r="J60" s="189" t="str">
        <f>IF(I64=0,"",I60/I64*100)</f>
        <v/>
      </c>
    </row>
    <row r="61" spans="1:10" ht="36.75" customHeight="1" x14ac:dyDescent="0.2">
      <c r="A61" s="178"/>
      <c r="B61" s="183" t="s">
        <v>76</v>
      </c>
      <c r="C61" s="184" t="s">
        <v>77</v>
      </c>
      <c r="D61" s="185"/>
      <c r="E61" s="185"/>
      <c r="F61" s="191" t="s">
        <v>27</v>
      </c>
      <c r="G61" s="192"/>
      <c r="H61" s="192"/>
      <c r="I61" s="192">
        <f>'01 01 Pol'!G41</f>
        <v>0</v>
      </c>
      <c r="J61" s="189" t="str">
        <f>IF(I64=0,"",I61/I64*100)</f>
        <v/>
      </c>
    </row>
    <row r="62" spans="1:10" ht="36.75" customHeight="1" x14ac:dyDescent="0.2">
      <c r="A62" s="178"/>
      <c r="B62" s="183" t="s">
        <v>78</v>
      </c>
      <c r="C62" s="184" t="s">
        <v>79</v>
      </c>
      <c r="D62" s="185"/>
      <c r="E62" s="185"/>
      <c r="F62" s="191" t="s">
        <v>27</v>
      </c>
      <c r="G62" s="192"/>
      <c r="H62" s="192"/>
      <c r="I62" s="192">
        <f>'01 01 Pol'!G44</f>
        <v>0</v>
      </c>
      <c r="J62" s="189" t="str">
        <f>IF(I64=0,"",I62/I64*100)</f>
        <v/>
      </c>
    </row>
    <row r="63" spans="1:10" ht="36.75" customHeight="1" x14ac:dyDescent="0.2">
      <c r="A63" s="178"/>
      <c r="B63" s="183" t="s">
        <v>80</v>
      </c>
      <c r="C63" s="184" t="s">
        <v>29</v>
      </c>
      <c r="D63" s="185"/>
      <c r="E63" s="185"/>
      <c r="F63" s="191" t="s">
        <v>80</v>
      </c>
      <c r="G63" s="192"/>
      <c r="H63" s="192"/>
      <c r="I63" s="192">
        <f>'01 01 Pol'!G46</f>
        <v>0</v>
      </c>
      <c r="J63" s="189" t="str">
        <f>IF(I64=0,"",I63/I64*100)</f>
        <v/>
      </c>
    </row>
    <row r="64" spans="1:10" ht="25.5" customHeight="1" x14ac:dyDescent="0.2">
      <c r="A64" s="179"/>
      <c r="B64" s="186" t="s">
        <v>1</v>
      </c>
      <c r="C64" s="187"/>
      <c r="D64" s="188"/>
      <c r="E64" s="188"/>
      <c r="F64" s="193"/>
      <c r="G64" s="194"/>
      <c r="H64" s="194"/>
      <c r="I64" s="194">
        <f>SUM(I51:I63)</f>
        <v>0</v>
      </c>
      <c r="J64" s="190">
        <f>SUM(J51:J63)</f>
        <v>0</v>
      </c>
    </row>
    <row r="65" spans="6:10" x14ac:dyDescent="0.2">
      <c r="F65" s="134"/>
      <c r="G65" s="134"/>
      <c r="H65" s="134"/>
      <c r="I65" s="134"/>
      <c r="J65" s="135"/>
    </row>
    <row r="66" spans="6:10" x14ac:dyDescent="0.2">
      <c r="F66" s="134"/>
      <c r="G66" s="134"/>
      <c r="H66" s="134"/>
      <c r="I66" s="134"/>
      <c r="J66" s="135"/>
    </row>
    <row r="67" spans="6:10" x14ac:dyDescent="0.2">
      <c r="F67" s="134"/>
      <c r="G67" s="134"/>
      <c r="H67" s="134"/>
      <c r="I67" s="134"/>
      <c r="J67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3" t="s">
        <v>7</v>
      </c>
      <c r="B1" s="103"/>
      <c r="C1" s="104"/>
      <c r="D1" s="103"/>
      <c r="E1" s="103"/>
      <c r="F1" s="103"/>
      <c r="G1" s="103"/>
    </row>
    <row r="2" spans="1:7" ht="24.95" customHeight="1" x14ac:dyDescent="0.2">
      <c r="A2" s="50" t="s">
        <v>8</v>
      </c>
      <c r="B2" s="49"/>
      <c r="C2" s="105"/>
      <c r="D2" s="105"/>
      <c r="E2" s="105"/>
      <c r="F2" s="105"/>
      <c r="G2" s="106"/>
    </row>
    <row r="3" spans="1:7" ht="24.95" customHeight="1" x14ac:dyDescent="0.2">
      <c r="A3" s="50" t="s">
        <v>9</v>
      </c>
      <c r="B3" s="49"/>
      <c r="C3" s="105"/>
      <c r="D3" s="105"/>
      <c r="E3" s="105"/>
      <c r="F3" s="105"/>
      <c r="G3" s="106"/>
    </row>
    <row r="4" spans="1:7" ht="24.95" customHeight="1" x14ac:dyDescent="0.2">
      <c r="A4" s="50" t="s">
        <v>10</v>
      </c>
      <c r="B4" s="49"/>
      <c r="C4" s="105"/>
      <c r="D4" s="105"/>
      <c r="E4" s="105"/>
      <c r="F4" s="105"/>
      <c r="G4" s="10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6349A-F835-4219-8420-88059349D9F0}">
  <sheetPr>
    <outlinePr summaryBelow="0"/>
  </sheetPr>
  <dimension ref="A1:BH5000"/>
  <sheetViews>
    <sheetView view="pageBreakPreview" zoomScaleNormal="100" zoomScaleSheetLayoutView="100" workbookViewId="0">
      <pane ySplit="7" topLeftCell="A37" activePane="bottomLeft" state="frozen"/>
      <selection pane="bottomLeft" activeCell="Z60" sqref="Z60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82</v>
      </c>
    </row>
    <row r="2" spans="1:60" ht="24.95" customHeight="1" x14ac:dyDescent="0.2">
      <c r="A2" s="197" t="s">
        <v>8</v>
      </c>
      <c r="B2" s="49"/>
      <c r="C2" s="200" t="s">
        <v>42</v>
      </c>
      <c r="D2" s="198"/>
      <c r="E2" s="198"/>
      <c r="F2" s="198"/>
      <c r="G2" s="199"/>
      <c r="AG2" t="s">
        <v>83</v>
      </c>
    </row>
    <row r="3" spans="1:60" ht="24.95" customHeight="1" x14ac:dyDescent="0.2">
      <c r="A3" s="197" t="s">
        <v>9</v>
      </c>
      <c r="B3" s="49" t="s">
        <v>50</v>
      </c>
      <c r="C3" s="200" t="s">
        <v>51</v>
      </c>
      <c r="D3" s="198"/>
      <c r="E3" s="198"/>
      <c r="F3" s="198"/>
      <c r="G3" s="199"/>
      <c r="AC3" s="176" t="s">
        <v>83</v>
      </c>
      <c r="AG3" t="s">
        <v>84</v>
      </c>
    </row>
    <row r="4" spans="1:60" ht="24.95" customHeight="1" x14ac:dyDescent="0.2">
      <c r="A4" s="201" t="s">
        <v>10</v>
      </c>
      <c r="B4" s="202" t="s">
        <v>50</v>
      </c>
      <c r="C4" s="203" t="s">
        <v>52</v>
      </c>
      <c r="D4" s="204"/>
      <c r="E4" s="204"/>
      <c r="F4" s="204"/>
      <c r="G4" s="205"/>
      <c r="AG4" t="s">
        <v>85</v>
      </c>
    </row>
    <row r="5" spans="1:60" x14ac:dyDescent="0.2">
      <c r="D5" s="10"/>
    </row>
    <row r="6" spans="1:60" ht="38.25" x14ac:dyDescent="0.2">
      <c r="A6" s="207" t="s">
        <v>86</v>
      </c>
      <c r="B6" s="209" t="s">
        <v>87</v>
      </c>
      <c r="C6" s="209" t="s">
        <v>88</v>
      </c>
      <c r="D6" s="208" t="s">
        <v>89</v>
      </c>
      <c r="E6" s="207" t="s">
        <v>90</v>
      </c>
      <c r="F6" s="206" t="s">
        <v>91</v>
      </c>
      <c r="G6" s="207" t="s">
        <v>31</v>
      </c>
      <c r="H6" s="210" t="s">
        <v>32</v>
      </c>
      <c r="I6" s="210" t="s">
        <v>92</v>
      </c>
      <c r="J6" s="210" t="s">
        <v>33</v>
      </c>
      <c r="K6" s="210" t="s">
        <v>93</v>
      </c>
      <c r="L6" s="210" t="s">
        <v>94</v>
      </c>
      <c r="M6" s="210" t="s">
        <v>95</v>
      </c>
      <c r="N6" s="210" t="s">
        <v>96</v>
      </c>
      <c r="O6" s="210" t="s">
        <v>97</v>
      </c>
      <c r="P6" s="210" t="s">
        <v>98</v>
      </c>
      <c r="Q6" s="210" t="s">
        <v>99</v>
      </c>
      <c r="R6" s="210" t="s">
        <v>100</v>
      </c>
      <c r="S6" s="210" t="s">
        <v>101</v>
      </c>
      <c r="T6" s="210" t="s">
        <v>102</v>
      </c>
      <c r="U6" s="210" t="s">
        <v>103</v>
      </c>
      <c r="V6" s="210" t="s">
        <v>104</v>
      </c>
      <c r="W6" s="210" t="s">
        <v>105</v>
      </c>
      <c r="X6" s="210" t="s">
        <v>106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1" t="s">
        <v>107</v>
      </c>
      <c r="B8" s="232" t="s">
        <v>66</v>
      </c>
      <c r="C8" s="250" t="s">
        <v>67</v>
      </c>
      <c r="D8" s="233"/>
      <c r="E8" s="234"/>
      <c r="F8" s="235"/>
      <c r="G8" s="236">
        <f>SUMIF(AG9:AG14,"&lt;&gt;NOR",G9:G14)</f>
        <v>0</v>
      </c>
      <c r="H8" s="230"/>
      <c r="I8" s="230">
        <f>SUM(I9:I14)</f>
        <v>0</v>
      </c>
      <c r="J8" s="230"/>
      <c r="K8" s="230">
        <f>SUM(K9:K14)</f>
        <v>0</v>
      </c>
      <c r="L8" s="230"/>
      <c r="M8" s="230">
        <f>SUM(M9:M14)</f>
        <v>0</v>
      </c>
      <c r="N8" s="230"/>
      <c r="O8" s="230">
        <f>SUM(O9:O14)</f>
        <v>0</v>
      </c>
      <c r="P8" s="230"/>
      <c r="Q8" s="230">
        <f>SUM(Q9:Q14)</f>
        <v>0</v>
      </c>
      <c r="R8" s="230"/>
      <c r="S8" s="230"/>
      <c r="T8" s="230"/>
      <c r="U8" s="230"/>
      <c r="V8" s="230">
        <f>SUM(V9:V14)</f>
        <v>0</v>
      </c>
      <c r="W8" s="230"/>
      <c r="X8" s="230"/>
      <c r="AG8" t="s">
        <v>108</v>
      </c>
    </row>
    <row r="9" spans="1:60" ht="22.5" outlineLevel="1" x14ac:dyDescent="0.2">
      <c r="A9" s="243">
        <v>1</v>
      </c>
      <c r="B9" s="244" t="s">
        <v>109</v>
      </c>
      <c r="C9" s="251" t="s">
        <v>110</v>
      </c>
      <c r="D9" s="245" t="s">
        <v>111</v>
      </c>
      <c r="E9" s="246">
        <v>36</v>
      </c>
      <c r="F9" s="247"/>
      <c r="G9" s="248">
        <f>ROUND(E9*F9,2)</f>
        <v>0</v>
      </c>
      <c r="H9" s="229"/>
      <c r="I9" s="228">
        <f>ROUND(E9*H9,2)</f>
        <v>0</v>
      </c>
      <c r="J9" s="229"/>
      <c r="K9" s="228">
        <f>ROUND(E9*J9,2)</f>
        <v>0</v>
      </c>
      <c r="L9" s="228">
        <v>21</v>
      </c>
      <c r="M9" s="228">
        <f>G9*(1+L9/100)</f>
        <v>0</v>
      </c>
      <c r="N9" s="228">
        <v>0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 t="s">
        <v>112</v>
      </c>
      <c r="T9" s="228" t="s">
        <v>113</v>
      </c>
      <c r="U9" s="228">
        <v>0</v>
      </c>
      <c r="V9" s="228">
        <f>ROUND(E9*U9,2)</f>
        <v>0</v>
      </c>
      <c r="W9" s="228"/>
      <c r="X9" s="228" t="s">
        <v>114</v>
      </c>
      <c r="Y9" s="211"/>
      <c r="Z9" s="211"/>
      <c r="AA9" s="211"/>
      <c r="AB9" s="211"/>
      <c r="AC9" s="211"/>
      <c r="AD9" s="211"/>
      <c r="AE9" s="211"/>
      <c r="AF9" s="211"/>
      <c r="AG9" s="211" t="s">
        <v>115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1" x14ac:dyDescent="0.2">
      <c r="A10" s="243">
        <v>2</v>
      </c>
      <c r="B10" s="244" t="s">
        <v>116</v>
      </c>
      <c r="C10" s="251" t="s">
        <v>117</v>
      </c>
      <c r="D10" s="245" t="s">
        <v>111</v>
      </c>
      <c r="E10" s="246">
        <v>54</v>
      </c>
      <c r="F10" s="247"/>
      <c r="G10" s="248">
        <f>ROUND(E10*F10,2)</f>
        <v>0</v>
      </c>
      <c r="H10" s="229"/>
      <c r="I10" s="228">
        <f>ROUND(E10*H10,2)</f>
        <v>0</v>
      </c>
      <c r="J10" s="229"/>
      <c r="K10" s="228">
        <f>ROUND(E10*J10,2)</f>
        <v>0</v>
      </c>
      <c r="L10" s="228">
        <v>21</v>
      </c>
      <c r="M10" s="228">
        <f>G10*(1+L10/100)</f>
        <v>0</v>
      </c>
      <c r="N10" s="228">
        <v>0</v>
      </c>
      <c r="O10" s="228">
        <f>ROUND(E10*N10,2)</f>
        <v>0</v>
      </c>
      <c r="P10" s="228">
        <v>0</v>
      </c>
      <c r="Q10" s="228">
        <f>ROUND(E10*P10,2)</f>
        <v>0</v>
      </c>
      <c r="R10" s="228"/>
      <c r="S10" s="228" t="s">
        <v>112</v>
      </c>
      <c r="T10" s="228" t="s">
        <v>113</v>
      </c>
      <c r="U10" s="228">
        <v>0</v>
      </c>
      <c r="V10" s="228">
        <f>ROUND(E10*U10,2)</f>
        <v>0</v>
      </c>
      <c r="W10" s="228"/>
      <c r="X10" s="228" t="s">
        <v>114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115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3">
        <v>3</v>
      </c>
      <c r="B11" s="244" t="s">
        <v>118</v>
      </c>
      <c r="C11" s="251" t="s">
        <v>119</v>
      </c>
      <c r="D11" s="245" t="s">
        <v>120</v>
      </c>
      <c r="E11" s="246">
        <v>1</v>
      </c>
      <c r="F11" s="247"/>
      <c r="G11" s="248">
        <f>ROUND(E11*F11,2)</f>
        <v>0</v>
      </c>
      <c r="H11" s="229"/>
      <c r="I11" s="228">
        <f>ROUND(E11*H11,2)</f>
        <v>0</v>
      </c>
      <c r="J11" s="229"/>
      <c r="K11" s="228">
        <f>ROUND(E11*J11,2)</f>
        <v>0</v>
      </c>
      <c r="L11" s="228">
        <v>21</v>
      </c>
      <c r="M11" s="228">
        <f>G11*(1+L11/100)</f>
        <v>0</v>
      </c>
      <c r="N11" s="228">
        <v>0</v>
      </c>
      <c r="O11" s="228">
        <f>ROUND(E11*N11,2)</f>
        <v>0</v>
      </c>
      <c r="P11" s="228">
        <v>0</v>
      </c>
      <c r="Q11" s="228">
        <f>ROUND(E11*P11,2)</f>
        <v>0</v>
      </c>
      <c r="R11" s="228"/>
      <c r="S11" s="228" t="s">
        <v>112</v>
      </c>
      <c r="T11" s="228" t="s">
        <v>113</v>
      </c>
      <c r="U11" s="228">
        <v>0</v>
      </c>
      <c r="V11" s="228">
        <f>ROUND(E11*U11,2)</f>
        <v>0</v>
      </c>
      <c r="W11" s="228"/>
      <c r="X11" s="228" t="s">
        <v>114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115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3">
        <v>4</v>
      </c>
      <c r="B12" s="244" t="s">
        <v>121</v>
      </c>
      <c r="C12" s="251" t="s">
        <v>122</v>
      </c>
      <c r="D12" s="245" t="s">
        <v>123</v>
      </c>
      <c r="E12" s="246">
        <v>2.2999999999999998</v>
      </c>
      <c r="F12" s="247"/>
      <c r="G12" s="248">
        <f>ROUND(E12*F12,2)</f>
        <v>0</v>
      </c>
      <c r="H12" s="229"/>
      <c r="I12" s="228">
        <f>ROUND(E12*H12,2)</f>
        <v>0</v>
      </c>
      <c r="J12" s="229"/>
      <c r="K12" s="228">
        <f>ROUND(E12*J12,2)</f>
        <v>0</v>
      </c>
      <c r="L12" s="228">
        <v>21</v>
      </c>
      <c r="M12" s="228">
        <f>G12*(1+L12/100)</f>
        <v>0</v>
      </c>
      <c r="N12" s="228">
        <v>0</v>
      </c>
      <c r="O12" s="228">
        <f>ROUND(E12*N12,2)</f>
        <v>0</v>
      </c>
      <c r="P12" s="228">
        <v>0</v>
      </c>
      <c r="Q12" s="228">
        <f>ROUND(E12*P12,2)</f>
        <v>0</v>
      </c>
      <c r="R12" s="228"/>
      <c r="S12" s="228" t="s">
        <v>112</v>
      </c>
      <c r="T12" s="228" t="s">
        <v>113</v>
      </c>
      <c r="U12" s="228">
        <v>0</v>
      </c>
      <c r="V12" s="228">
        <f>ROUND(E12*U12,2)</f>
        <v>0</v>
      </c>
      <c r="W12" s="228"/>
      <c r="X12" s="228" t="s">
        <v>114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115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3">
        <v>5</v>
      </c>
      <c r="B13" s="244" t="s">
        <v>124</v>
      </c>
      <c r="C13" s="251" t="s">
        <v>125</v>
      </c>
      <c r="D13" s="245" t="s">
        <v>123</v>
      </c>
      <c r="E13" s="246">
        <v>2.4</v>
      </c>
      <c r="F13" s="247"/>
      <c r="G13" s="248">
        <f>ROUND(E13*F13,2)</f>
        <v>0</v>
      </c>
      <c r="H13" s="229"/>
      <c r="I13" s="228">
        <f>ROUND(E13*H13,2)</f>
        <v>0</v>
      </c>
      <c r="J13" s="229"/>
      <c r="K13" s="228">
        <f>ROUND(E13*J13,2)</f>
        <v>0</v>
      </c>
      <c r="L13" s="228">
        <v>21</v>
      </c>
      <c r="M13" s="228">
        <f>G13*(1+L13/100)</f>
        <v>0</v>
      </c>
      <c r="N13" s="228">
        <v>0</v>
      </c>
      <c r="O13" s="228">
        <f>ROUND(E13*N13,2)</f>
        <v>0</v>
      </c>
      <c r="P13" s="228">
        <v>0</v>
      </c>
      <c r="Q13" s="228">
        <f>ROUND(E13*P13,2)</f>
        <v>0</v>
      </c>
      <c r="R13" s="228"/>
      <c r="S13" s="228" t="s">
        <v>112</v>
      </c>
      <c r="T13" s="228" t="s">
        <v>113</v>
      </c>
      <c r="U13" s="228">
        <v>0</v>
      </c>
      <c r="V13" s="228">
        <f>ROUND(E13*U13,2)</f>
        <v>0</v>
      </c>
      <c r="W13" s="228"/>
      <c r="X13" s="228" t="s">
        <v>114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115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ht="22.5" outlineLevel="1" x14ac:dyDescent="0.2">
      <c r="A14" s="243">
        <v>6</v>
      </c>
      <c r="B14" s="244" t="s">
        <v>126</v>
      </c>
      <c r="C14" s="251" t="s">
        <v>127</v>
      </c>
      <c r="D14" s="245" t="s">
        <v>128</v>
      </c>
      <c r="E14" s="246">
        <v>1</v>
      </c>
      <c r="F14" s="247"/>
      <c r="G14" s="248">
        <f>ROUND(E14*F14,2)</f>
        <v>0</v>
      </c>
      <c r="H14" s="229"/>
      <c r="I14" s="228">
        <f>ROUND(E14*H14,2)</f>
        <v>0</v>
      </c>
      <c r="J14" s="229"/>
      <c r="K14" s="228">
        <f>ROUND(E14*J14,2)</f>
        <v>0</v>
      </c>
      <c r="L14" s="228">
        <v>21</v>
      </c>
      <c r="M14" s="228">
        <f>G14*(1+L14/100)</f>
        <v>0</v>
      </c>
      <c r="N14" s="228">
        <v>0</v>
      </c>
      <c r="O14" s="228">
        <f>ROUND(E14*N14,2)</f>
        <v>0</v>
      </c>
      <c r="P14" s="228">
        <v>0</v>
      </c>
      <c r="Q14" s="228">
        <f>ROUND(E14*P14,2)</f>
        <v>0</v>
      </c>
      <c r="R14" s="228"/>
      <c r="S14" s="228" t="s">
        <v>112</v>
      </c>
      <c r="T14" s="228" t="s">
        <v>113</v>
      </c>
      <c r="U14" s="228">
        <v>0</v>
      </c>
      <c r="V14" s="228">
        <f>ROUND(E14*U14,2)</f>
        <v>0</v>
      </c>
      <c r="W14" s="228"/>
      <c r="X14" s="228" t="s">
        <v>114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115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x14ac:dyDescent="0.2">
      <c r="A15" s="231" t="s">
        <v>107</v>
      </c>
      <c r="B15" s="232" t="s">
        <v>68</v>
      </c>
      <c r="C15" s="250" t="s">
        <v>69</v>
      </c>
      <c r="D15" s="233"/>
      <c r="E15" s="234"/>
      <c r="F15" s="235"/>
      <c r="G15" s="236">
        <f>SUMIF(AG16:AG19,"&lt;&gt;NOR",G16:G19)</f>
        <v>0</v>
      </c>
      <c r="H15" s="230"/>
      <c r="I15" s="230">
        <f>SUM(I16:I19)</f>
        <v>0</v>
      </c>
      <c r="J15" s="230"/>
      <c r="K15" s="230">
        <f>SUM(K16:K19)</f>
        <v>0</v>
      </c>
      <c r="L15" s="230"/>
      <c r="M15" s="230">
        <f>SUM(M16:M19)</f>
        <v>0</v>
      </c>
      <c r="N15" s="230"/>
      <c r="O15" s="230">
        <f>SUM(O16:O19)</f>
        <v>0.04</v>
      </c>
      <c r="P15" s="230"/>
      <c r="Q15" s="230">
        <f>SUM(Q16:Q19)</f>
        <v>0</v>
      </c>
      <c r="R15" s="230"/>
      <c r="S15" s="230"/>
      <c r="T15" s="230"/>
      <c r="U15" s="230"/>
      <c r="V15" s="230">
        <f>SUM(V16:V19)</f>
        <v>27.53</v>
      </c>
      <c r="W15" s="230"/>
      <c r="X15" s="230"/>
      <c r="AG15" t="s">
        <v>108</v>
      </c>
    </row>
    <row r="16" spans="1:60" outlineLevel="1" x14ac:dyDescent="0.2">
      <c r="A16" s="243">
        <v>7</v>
      </c>
      <c r="B16" s="244" t="s">
        <v>129</v>
      </c>
      <c r="C16" s="251" t="s">
        <v>130</v>
      </c>
      <c r="D16" s="245" t="s">
        <v>131</v>
      </c>
      <c r="E16" s="246">
        <v>22.725000000000001</v>
      </c>
      <c r="F16" s="247"/>
      <c r="G16" s="248">
        <f>ROUND(E16*F16,2)</f>
        <v>0</v>
      </c>
      <c r="H16" s="229"/>
      <c r="I16" s="228">
        <f>ROUND(E16*H16,2)</f>
        <v>0</v>
      </c>
      <c r="J16" s="229"/>
      <c r="K16" s="228">
        <f>ROUND(E16*J16,2)</f>
        <v>0</v>
      </c>
      <c r="L16" s="228">
        <v>21</v>
      </c>
      <c r="M16" s="228">
        <f>G16*(1+L16/100)</f>
        <v>0</v>
      </c>
      <c r="N16" s="228">
        <v>1.58E-3</v>
      </c>
      <c r="O16" s="228">
        <f>ROUND(E16*N16,2)</f>
        <v>0.04</v>
      </c>
      <c r="P16" s="228">
        <v>0</v>
      </c>
      <c r="Q16" s="228">
        <f>ROUND(E16*P16,2)</f>
        <v>0</v>
      </c>
      <c r="R16" s="228"/>
      <c r="S16" s="228" t="s">
        <v>132</v>
      </c>
      <c r="T16" s="228" t="s">
        <v>132</v>
      </c>
      <c r="U16" s="228">
        <v>0.214</v>
      </c>
      <c r="V16" s="228">
        <f>ROUND(E16*U16,2)</f>
        <v>4.8600000000000003</v>
      </c>
      <c r="W16" s="228"/>
      <c r="X16" s="228" t="s">
        <v>114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115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3">
        <v>8</v>
      </c>
      <c r="B17" s="244" t="s">
        <v>133</v>
      </c>
      <c r="C17" s="251" t="s">
        <v>134</v>
      </c>
      <c r="D17" s="245" t="s">
        <v>135</v>
      </c>
      <c r="E17" s="246">
        <v>6</v>
      </c>
      <c r="F17" s="247"/>
      <c r="G17" s="248">
        <f>ROUND(E17*F17,2)</f>
        <v>0</v>
      </c>
      <c r="H17" s="229"/>
      <c r="I17" s="228">
        <f>ROUND(E17*H17,2)</f>
        <v>0</v>
      </c>
      <c r="J17" s="229"/>
      <c r="K17" s="228">
        <f>ROUND(E17*J17,2)</f>
        <v>0</v>
      </c>
      <c r="L17" s="228">
        <v>21</v>
      </c>
      <c r="M17" s="228">
        <f>G17*(1+L17/100)</f>
        <v>0</v>
      </c>
      <c r="N17" s="228">
        <v>0</v>
      </c>
      <c r="O17" s="228">
        <f>ROUND(E17*N17,2)</f>
        <v>0</v>
      </c>
      <c r="P17" s="228">
        <v>0</v>
      </c>
      <c r="Q17" s="228">
        <f>ROUND(E17*P17,2)</f>
        <v>0</v>
      </c>
      <c r="R17" s="228"/>
      <c r="S17" s="228" t="s">
        <v>132</v>
      </c>
      <c r="T17" s="228" t="s">
        <v>132</v>
      </c>
      <c r="U17" s="228">
        <v>1.99</v>
      </c>
      <c r="V17" s="228">
        <f>ROUND(E17*U17,2)</f>
        <v>11.94</v>
      </c>
      <c r="W17" s="228"/>
      <c r="X17" s="228" t="s">
        <v>114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115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22.5" outlineLevel="1" x14ac:dyDescent="0.2">
      <c r="A18" s="243">
        <v>9</v>
      </c>
      <c r="B18" s="244" t="s">
        <v>136</v>
      </c>
      <c r="C18" s="251" t="s">
        <v>137</v>
      </c>
      <c r="D18" s="245" t="s">
        <v>135</v>
      </c>
      <c r="E18" s="246">
        <v>10</v>
      </c>
      <c r="F18" s="247"/>
      <c r="G18" s="248">
        <f>ROUND(E18*F18,2)</f>
        <v>0</v>
      </c>
      <c r="H18" s="229"/>
      <c r="I18" s="228">
        <f>ROUND(E18*H18,2)</f>
        <v>0</v>
      </c>
      <c r="J18" s="229"/>
      <c r="K18" s="228">
        <f>ROUND(E18*J18,2)</f>
        <v>0</v>
      </c>
      <c r="L18" s="228">
        <v>21</v>
      </c>
      <c r="M18" s="228">
        <f>G18*(1+L18/100)</f>
        <v>0</v>
      </c>
      <c r="N18" s="228">
        <v>0</v>
      </c>
      <c r="O18" s="228">
        <f>ROUND(E18*N18,2)</f>
        <v>0</v>
      </c>
      <c r="P18" s="228">
        <v>0</v>
      </c>
      <c r="Q18" s="228">
        <f>ROUND(E18*P18,2)</f>
        <v>0</v>
      </c>
      <c r="R18" s="228"/>
      <c r="S18" s="228" t="s">
        <v>132</v>
      </c>
      <c r="T18" s="228" t="s">
        <v>132</v>
      </c>
      <c r="U18" s="228">
        <v>1.0728</v>
      </c>
      <c r="V18" s="228">
        <f>ROUND(E18*U18,2)</f>
        <v>10.73</v>
      </c>
      <c r="W18" s="228"/>
      <c r="X18" s="228" t="s">
        <v>114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115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3">
        <v>10</v>
      </c>
      <c r="B19" s="244" t="s">
        <v>138</v>
      </c>
      <c r="C19" s="251" t="s">
        <v>139</v>
      </c>
      <c r="D19" s="245" t="s">
        <v>128</v>
      </c>
      <c r="E19" s="246">
        <v>1</v>
      </c>
      <c r="F19" s="247"/>
      <c r="G19" s="248">
        <f>ROUND(E19*F19,2)</f>
        <v>0</v>
      </c>
      <c r="H19" s="229"/>
      <c r="I19" s="228">
        <f>ROUND(E19*H19,2)</f>
        <v>0</v>
      </c>
      <c r="J19" s="229"/>
      <c r="K19" s="228">
        <f>ROUND(E19*J19,2)</f>
        <v>0</v>
      </c>
      <c r="L19" s="228">
        <v>21</v>
      </c>
      <c r="M19" s="228">
        <f>G19*(1+L19/100)</f>
        <v>0</v>
      </c>
      <c r="N19" s="228">
        <v>0</v>
      </c>
      <c r="O19" s="228">
        <f>ROUND(E19*N19,2)</f>
        <v>0</v>
      </c>
      <c r="P19" s="228">
        <v>0</v>
      </c>
      <c r="Q19" s="228">
        <f>ROUND(E19*P19,2)</f>
        <v>0</v>
      </c>
      <c r="R19" s="228"/>
      <c r="S19" s="228" t="s">
        <v>112</v>
      </c>
      <c r="T19" s="228" t="s">
        <v>113</v>
      </c>
      <c r="U19" s="228">
        <v>0</v>
      </c>
      <c r="V19" s="228">
        <f>ROUND(E19*U19,2)</f>
        <v>0</v>
      </c>
      <c r="W19" s="228"/>
      <c r="X19" s="228" t="s">
        <v>114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115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x14ac:dyDescent="0.2">
      <c r="A20" s="231" t="s">
        <v>107</v>
      </c>
      <c r="B20" s="232" t="s">
        <v>70</v>
      </c>
      <c r="C20" s="250" t="s">
        <v>71</v>
      </c>
      <c r="D20" s="233"/>
      <c r="E20" s="234"/>
      <c r="F20" s="235"/>
      <c r="G20" s="236">
        <f>SUMIF(AG21:AG22,"&lt;&gt;NOR",G21:G22)</f>
        <v>0</v>
      </c>
      <c r="H20" s="230"/>
      <c r="I20" s="230">
        <f>SUM(I21:I22)</f>
        <v>0</v>
      </c>
      <c r="J20" s="230"/>
      <c r="K20" s="230">
        <f>SUM(K21:K22)</f>
        <v>0</v>
      </c>
      <c r="L20" s="230"/>
      <c r="M20" s="230">
        <f>SUM(M21:M22)</f>
        <v>0</v>
      </c>
      <c r="N20" s="230"/>
      <c r="O20" s="230">
        <f>SUM(O21:O22)</f>
        <v>0</v>
      </c>
      <c r="P20" s="230"/>
      <c r="Q20" s="230">
        <f>SUM(Q21:Q22)</f>
        <v>0.77</v>
      </c>
      <c r="R20" s="230"/>
      <c r="S20" s="230"/>
      <c r="T20" s="230"/>
      <c r="U20" s="230"/>
      <c r="V20" s="230">
        <f>SUM(V21:V22)</f>
        <v>11.43</v>
      </c>
      <c r="W20" s="230"/>
      <c r="X20" s="230"/>
      <c r="AG20" t="s">
        <v>108</v>
      </c>
    </row>
    <row r="21" spans="1:60" outlineLevel="1" x14ac:dyDescent="0.2">
      <c r="A21" s="243">
        <v>11</v>
      </c>
      <c r="B21" s="244" t="s">
        <v>140</v>
      </c>
      <c r="C21" s="251" t="s">
        <v>141</v>
      </c>
      <c r="D21" s="245" t="s">
        <v>135</v>
      </c>
      <c r="E21" s="246">
        <v>20.774999999999999</v>
      </c>
      <c r="F21" s="247"/>
      <c r="G21" s="248">
        <f>ROUND(E21*F21,2)</f>
        <v>0</v>
      </c>
      <c r="H21" s="229"/>
      <c r="I21" s="228">
        <f>ROUND(E21*H21,2)</f>
        <v>0</v>
      </c>
      <c r="J21" s="229"/>
      <c r="K21" s="228">
        <f>ROUND(E21*J21,2)</f>
        <v>0</v>
      </c>
      <c r="L21" s="228">
        <v>21</v>
      </c>
      <c r="M21" s="228">
        <f>G21*(1+L21/100)</f>
        <v>0</v>
      </c>
      <c r="N21" s="228">
        <v>0</v>
      </c>
      <c r="O21" s="228">
        <f>ROUND(E21*N21,2)</f>
        <v>0</v>
      </c>
      <c r="P21" s="228">
        <v>3.6999999999999998E-2</v>
      </c>
      <c r="Q21" s="228">
        <f>ROUND(E21*P21,2)</f>
        <v>0.77</v>
      </c>
      <c r="R21" s="228"/>
      <c r="S21" s="228" t="s">
        <v>132</v>
      </c>
      <c r="T21" s="228" t="s">
        <v>132</v>
      </c>
      <c r="U21" s="228">
        <v>0.55000000000000004</v>
      </c>
      <c r="V21" s="228">
        <f>ROUND(E21*U21,2)</f>
        <v>11.43</v>
      </c>
      <c r="W21" s="228"/>
      <c r="X21" s="228" t="s">
        <v>114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115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3">
        <v>12</v>
      </c>
      <c r="B22" s="244" t="s">
        <v>142</v>
      </c>
      <c r="C22" s="251" t="s">
        <v>143</v>
      </c>
      <c r="D22" s="245" t="s">
        <v>128</v>
      </c>
      <c r="E22" s="246">
        <v>1</v>
      </c>
      <c r="F22" s="247"/>
      <c r="G22" s="248">
        <f>ROUND(E22*F22,2)</f>
        <v>0</v>
      </c>
      <c r="H22" s="229"/>
      <c r="I22" s="228">
        <f>ROUND(E22*H22,2)</f>
        <v>0</v>
      </c>
      <c r="J22" s="229"/>
      <c r="K22" s="228">
        <f>ROUND(E22*J22,2)</f>
        <v>0</v>
      </c>
      <c r="L22" s="228">
        <v>21</v>
      </c>
      <c r="M22" s="228">
        <f>G22*(1+L22/100)</f>
        <v>0</v>
      </c>
      <c r="N22" s="228">
        <v>0</v>
      </c>
      <c r="O22" s="228">
        <f>ROUND(E22*N22,2)</f>
        <v>0</v>
      </c>
      <c r="P22" s="228">
        <v>0</v>
      </c>
      <c r="Q22" s="228">
        <f>ROUND(E22*P22,2)</f>
        <v>0</v>
      </c>
      <c r="R22" s="228"/>
      <c r="S22" s="228" t="s">
        <v>112</v>
      </c>
      <c r="T22" s="228" t="s">
        <v>113</v>
      </c>
      <c r="U22" s="228">
        <v>0</v>
      </c>
      <c r="V22" s="228">
        <f>ROUND(E22*U22,2)</f>
        <v>0</v>
      </c>
      <c r="W22" s="228"/>
      <c r="X22" s="228" t="s">
        <v>114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115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x14ac:dyDescent="0.2">
      <c r="A23" s="231" t="s">
        <v>107</v>
      </c>
      <c r="B23" s="232" t="s">
        <v>72</v>
      </c>
      <c r="C23" s="250" t="s">
        <v>73</v>
      </c>
      <c r="D23" s="233"/>
      <c r="E23" s="234"/>
      <c r="F23" s="235"/>
      <c r="G23" s="236">
        <f>SUMIF(AG24:AG24,"&lt;&gt;NOR",G24:G24)</f>
        <v>0</v>
      </c>
      <c r="H23" s="230"/>
      <c r="I23" s="230">
        <f>SUM(I24:I24)</f>
        <v>0</v>
      </c>
      <c r="J23" s="230"/>
      <c r="K23" s="230">
        <f>SUM(K24:K24)</f>
        <v>0</v>
      </c>
      <c r="L23" s="230"/>
      <c r="M23" s="230">
        <f>SUM(M24:M24)</f>
        <v>0</v>
      </c>
      <c r="N23" s="230"/>
      <c r="O23" s="230">
        <f>SUM(O24:O24)</f>
        <v>0.01</v>
      </c>
      <c r="P23" s="230"/>
      <c r="Q23" s="230">
        <f>SUM(Q24:Q24)</f>
        <v>0</v>
      </c>
      <c r="R23" s="230"/>
      <c r="S23" s="230"/>
      <c r="T23" s="230"/>
      <c r="U23" s="230"/>
      <c r="V23" s="230">
        <f>SUM(V24:V24)</f>
        <v>6.6</v>
      </c>
      <c r="W23" s="230"/>
      <c r="X23" s="230"/>
      <c r="AG23" t="s">
        <v>108</v>
      </c>
    </row>
    <row r="24" spans="1:60" outlineLevel="1" x14ac:dyDescent="0.2">
      <c r="A24" s="243">
        <v>13</v>
      </c>
      <c r="B24" s="244" t="s">
        <v>144</v>
      </c>
      <c r="C24" s="251" t="s">
        <v>145</v>
      </c>
      <c r="D24" s="245" t="s">
        <v>146</v>
      </c>
      <c r="E24" s="246">
        <v>3</v>
      </c>
      <c r="F24" s="247"/>
      <c r="G24" s="248">
        <f>ROUND(E24*F24,2)</f>
        <v>0</v>
      </c>
      <c r="H24" s="229"/>
      <c r="I24" s="228">
        <f>ROUND(E24*H24,2)</f>
        <v>0</v>
      </c>
      <c r="J24" s="229"/>
      <c r="K24" s="228">
        <f>ROUND(E24*J24,2)</f>
        <v>0</v>
      </c>
      <c r="L24" s="228">
        <v>21</v>
      </c>
      <c r="M24" s="228">
        <f>G24*(1+L24/100)</f>
        <v>0</v>
      </c>
      <c r="N24" s="228">
        <v>3.82E-3</v>
      </c>
      <c r="O24" s="228">
        <f>ROUND(E24*N24,2)</f>
        <v>0.01</v>
      </c>
      <c r="P24" s="228">
        <v>0</v>
      </c>
      <c r="Q24" s="228">
        <f>ROUND(E24*P24,2)</f>
        <v>0</v>
      </c>
      <c r="R24" s="228"/>
      <c r="S24" s="228" t="s">
        <v>132</v>
      </c>
      <c r="T24" s="228" t="s">
        <v>132</v>
      </c>
      <c r="U24" s="228">
        <v>2.2000000000000002</v>
      </c>
      <c r="V24" s="228">
        <f>ROUND(E24*U24,2)</f>
        <v>6.6</v>
      </c>
      <c r="W24" s="228"/>
      <c r="X24" s="228" t="s">
        <v>114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115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x14ac:dyDescent="0.2">
      <c r="A25" s="231" t="s">
        <v>107</v>
      </c>
      <c r="B25" s="232" t="s">
        <v>74</v>
      </c>
      <c r="C25" s="250" t="s">
        <v>75</v>
      </c>
      <c r="D25" s="233"/>
      <c r="E25" s="234"/>
      <c r="F25" s="235"/>
      <c r="G25" s="236">
        <f>SUMIF(AG26:AG40,"&lt;&gt;NOR",G26:G40)</f>
        <v>0</v>
      </c>
      <c r="H25" s="230"/>
      <c r="I25" s="230">
        <f>SUM(I26:I40)</f>
        <v>0</v>
      </c>
      <c r="J25" s="230"/>
      <c r="K25" s="230">
        <f>SUM(K26:K40)</f>
        <v>0</v>
      </c>
      <c r="L25" s="230"/>
      <c r="M25" s="230">
        <f>SUM(M26:M40)</f>
        <v>0</v>
      </c>
      <c r="N25" s="230"/>
      <c r="O25" s="230">
        <f>SUM(O26:O40)</f>
        <v>0.86</v>
      </c>
      <c r="P25" s="230"/>
      <c r="Q25" s="230">
        <f>SUM(Q26:Q40)</f>
        <v>0</v>
      </c>
      <c r="R25" s="230"/>
      <c r="S25" s="230"/>
      <c r="T25" s="230"/>
      <c r="U25" s="230"/>
      <c r="V25" s="230">
        <f>SUM(V26:V40)</f>
        <v>231.04</v>
      </c>
      <c r="W25" s="230"/>
      <c r="X25" s="230"/>
      <c r="AG25" t="s">
        <v>108</v>
      </c>
    </row>
    <row r="26" spans="1:60" outlineLevel="1" x14ac:dyDescent="0.2">
      <c r="A26" s="243">
        <v>14</v>
      </c>
      <c r="B26" s="244" t="s">
        <v>147</v>
      </c>
      <c r="C26" s="251" t="s">
        <v>148</v>
      </c>
      <c r="D26" s="245" t="s">
        <v>149</v>
      </c>
      <c r="E26" s="246">
        <v>750.61176</v>
      </c>
      <c r="F26" s="247"/>
      <c r="G26" s="248">
        <f>ROUND(E26*F26,2)</f>
        <v>0</v>
      </c>
      <c r="H26" s="229"/>
      <c r="I26" s="228">
        <f>ROUND(E26*H26,2)</f>
        <v>0</v>
      </c>
      <c r="J26" s="229"/>
      <c r="K26" s="228">
        <f>ROUND(E26*J26,2)</f>
        <v>0</v>
      </c>
      <c r="L26" s="228">
        <v>21</v>
      </c>
      <c r="M26" s="228">
        <f>G26*(1+L26/100)</f>
        <v>0</v>
      </c>
      <c r="N26" s="228">
        <v>6.0000000000000002E-5</v>
      </c>
      <c r="O26" s="228">
        <f>ROUND(E26*N26,2)</f>
        <v>0.05</v>
      </c>
      <c r="P26" s="228">
        <v>0</v>
      </c>
      <c r="Q26" s="228">
        <f>ROUND(E26*P26,2)</f>
        <v>0</v>
      </c>
      <c r="R26" s="228"/>
      <c r="S26" s="228" t="s">
        <v>132</v>
      </c>
      <c r="T26" s="228" t="s">
        <v>113</v>
      </c>
      <c r="U26" s="228">
        <v>0.30399999999999999</v>
      </c>
      <c r="V26" s="228">
        <f>ROUND(E26*U26,2)</f>
        <v>228.19</v>
      </c>
      <c r="W26" s="228"/>
      <c r="X26" s="228" t="s">
        <v>114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115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3">
        <v>15</v>
      </c>
      <c r="B27" s="244" t="s">
        <v>150</v>
      </c>
      <c r="C27" s="251" t="s">
        <v>151</v>
      </c>
      <c r="D27" s="245" t="s">
        <v>152</v>
      </c>
      <c r="E27" s="246">
        <v>170</v>
      </c>
      <c r="F27" s="247"/>
      <c r="G27" s="248">
        <f>ROUND(E27*F27,2)</f>
        <v>0</v>
      </c>
      <c r="H27" s="229"/>
      <c r="I27" s="228">
        <f>ROUND(E27*H27,2)</f>
        <v>0</v>
      </c>
      <c r="J27" s="229"/>
      <c r="K27" s="228">
        <f>ROUND(E27*J27,2)</f>
        <v>0</v>
      </c>
      <c r="L27" s="228">
        <v>21</v>
      </c>
      <c r="M27" s="228">
        <f>G27*(1+L27/100)</f>
        <v>0</v>
      </c>
      <c r="N27" s="228">
        <v>0</v>
      </c>
      <c r="O27" s="228">
        <f>ROUND(E27*N27,2)</f>
        <v>0</v>
      </c>
      <c r="P27" s="228">
        <v>0</v>
      </c>
      <c r="Q27" s="228">
        <f>ROUND(E27*P27,2)</f>
        <v>0</v>
      </c>
      <c r="R27" s="228"/>
      <c r="S27" s="228" t="s">
        <v>112</v>
      </c>
      <c r="T27" s="228" t="s">
        <v>113</v>
      </c>
      <c r="U27" s="228">
        <v>0</v>
      </c>
      <c r="V27" s="228">
        <f>ROUND(E27*U27,2)</f>
        <v>0</v>
      </c>
      <c r="W27" s="228"/>
      <c r="X27" s="228" t="s">
        <v>114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115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3">
        <v>16</v>
      </c>
      <c r="B28" s="244" t="s">
        <v>153</v>
      </c>
      <c r="C28" s="251" t="s">
        <v>154</v>
      </c>
      <c r="D28" s="245" t="s">
        <v>155</v>
      </c>
      <c r="E28" s="246">
        <v>12</v>
      </c>
      <c r="F28" s="247"/>
      <c r="G28" s="248">
        <f>ROUND(E28*F28,2)</f>
        <v>0</v>
      </c>
      <c r="H28" s="229"/>
      <c r="I28" s="228">
        <f>ROUND(E28*H28,2)</f>
        <v>0</v>
      </c>
      <c r="J28" s="229"/>
      <c r="K28" s="228">
        <f>ROUND(E28*J28,2)</f>
        <v>0</v>
      </c>
      <c r="L28" s="228">
        <v>21</v>
      </c>
      <c r="M28" s="228">
        <f>G28*(1+L28/100)</f>
        <v>0</v>
      </c>
      <c r="N28" s="228">
        <v>0</v>
      </c>
      <c r="O28" s="228">
        <f>ROUND(E28*N28,2)</f>
        <v>0</v>
      </c>
      <c r="P28" s="228">
        <v>0</v>
      </c>
      <c r="Q28" s="228">
        <f>ROUND(E28*P28,2)</f>
        <v>0</v>
      </c>
      <c r="R28" s="228"/>
      <c r="S28" s="228" t="s">
        <v>112</v>
      </c>
      <c r="T28" s="228" t="s">
        <v>113</v>
      </c>
      <c r="U28" s="228">
        <v>0</v>
      </c>
      <c r="V28" s="228">
        <f>ROUND(E28*U28,2)</f>
        <v>0</v>
      </c>
      <c r="W28" s="228"/>
      <c r="X28" s="228" t="s">
        <v>114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115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43">
        <v>17</v>
      </c>
      <c r="B29" s="244" t="s">
        <v>156</v>
      </c>
      <c r="C29" s="251" t="s">
        <v>157</v>
      </c>
      <c r="D29" s="245" t="s">
        <v>158</v>
      </c>
      <c r="E29" s="246">
        <v>3.4529999999999998E-2</v>
      </c>
      <c r="F29" s="247"/>
      <c r="G29" s="248">
        <f>ROUND(E29*F29,2)</f>
        <v>0</v>
      </c>
      <c r="H29" s="229"/>
      <c r="I29" s="228">
        <f>ROUND(E29*H29,2)</f>
        <v>0</v>
      </c>
      <c r="J29" s="229"/>
      <c r="K29" s="228">
        <f>ROUND(E29*J29,2)</f>
        <v>0</v>
      </c>
      <c r="L29" s="228">
        <v>21</v>
      </c>
      <c r="M29" s="228">
        <f>G29*(1+L29/100)</f>
        <v>0</v>
      </c>
      <c r="N29" s="228">
        <v>1</v>
      </c>
      <c r="O29" s="228">
        <f>ROUND(E29*N29,2)</f>
        <v>0.03</v>
      </c>
      <c r="P29" s="228">
        <v>0</v>
      </c>
      <c r="Q29" s="228">
        <f>ROUND(E29*P29,2)</f>
        <v>0</v>
      </c>
      <c r="R29" s="228" t="s">
        <v>159</v>
      </c>
      <c r="S29" s="228" t="s">
        <v>132</v>
      </c>
      <c r="T29" s="228" t="s">
        <v>113</v>
      </c>
      <c r="U29" s="228">
        <v>0</v>
      </c>
      <c r="V29" s="228">
        <f>ROUND(E29*U29,2)</f>
        <v>0</v>
      </c>
      <c r="W29" s="228"/>
      <c r="X29" s="228" t="s">
        <v>61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160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3">
        <v>18</v>
      </c>
      <c r="B30" s="244" t="s">
        <v>161</v>
      </c>
      <c r="C30" s="251" t="s">
        <v>162</v>
      </c>
      <c r="D30" s="245" t="s">
        <v>158</v>
      </c>
      <c r="E30" s="246">
        <v>1.4930000000000001E-2</v>
      </c>
      <c r="F30" s="247"/>
      <c r="G30" s="248">
        <f>ROUND(E30*F30,2)</f>
        <v>0</v>
      </c>
      <c r="H30" s="229"/>
      <c r="I30" s="228">
        <f>ROUND(E30*H30,2)</f>
        <v>0</v>
      </c>
      <c r="J30" s="229"/>
      <c r="K30" s="228">
        <f>ROUND(E30*J30,2)</f>
        <v>0</v>
      </c>
      <c r="L30" s="228">
        <v>21</v>
      </c>
      <c r="M30" s="228">
        <f>G30*(1+L30/100)</f>
        <v>0</v>
      </c>
      <c r="N30" s="228">
        <v>1</v>
      </c>
      <c r="O30" s="228">
        <f>ROUND(E30*N30,2)</f>
        <v>0.01</v>
      </c>
      <c r="P30" s="228">
        <v>0</v>
      </c>
      <c r="Q30" s="228">
        <f>ROUND(E30*P30,2)</f>
        <v>0</v>
      </c>
      <c r="R30" s="228" t="s">
        <v>159</v>
      </c>
      <c r="S30" s="228" t="s">
        <v>132</v>
      </c>
      <c r="T30" s="228" t="s">
        <v>113</v>
      </c>
      <c r="U30" s="228">
        <v>0</v>
      </c>
      <c r="V30" s="228">
        <f>ROUND(E30*U30,2)</f>
        <v>0</v>
      </c>
      <c r="W30" s="228"/>
      <c r="X30" s="228" t="s">
        <v>61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160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43">
        <v>19</v>
      </c>
      <c r="B31" s="244" t="s">
        <v>163</v>
      </c>
      <c r="C31" s="251" t="s">
        <v>164</v>
      </c>
      <c r="D31" s="245" t="s">
        <v>158</v>
      </c>
      <c r="E31" s="246">
        <v>1.555E-2</v>
      </c>
      <c r="F31" s="247"/>
      <c r="G31" s="248">
        <f>ROUND(E31*F31,2)</f>
        <v>0</v>
      </c>
      <c r="H31" s="229"/>
      <c r="I31" s="228">
        <f>ROUND(E31*H31,2)</f>
        <v>0</v>
      </c>
      <c r="J31" s="229"/>
      <c r="K31" s="228">
        <f>ROUND(E31*J31,2)</f>
        <v>0</v>
      </c>
      <c r="L31" s="228">
        <v>21</v>
      </c>
      <c r="M31" s="228">
        <f>G31*(1+L31/100)</f>
        <v>0</v>
      </c>
      <c r="N31" s="228">
        <v>1</v>
      </c>
      <c r="O31" s="228">
        <f>ROUND(E31*N31,2)</f>
        <v>0.02</v>
      </c>
      <c r="P31" s="228">
        <v>0</v>
      </c>
      <c r="Q31" s="228">
        <f>ROUND(E31*P31,2)</f>
        <v>0</v>
      </c>
      <c r="R31" s="228" t="s">
        <v>159</v>
      </c>
      <c r="S31" s="228" t="s">
        <v>132</v>
      </c>
      <c r="T31" s="228" t="s">
        <v>113</v>
      </c>
      <c r="U31" s="228">
        <v>0</v>
      </c>
      <c r="V31" s="228">
        <f>ROUND(E31*U31,2)</f>
        <v>0</v>
      </c>
      <c r="W31" s="228"/>
      <c r="X31" s="228" t="s">
        <v>61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160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43">
        <v>20</v>
      </c>
      <c r="B32" s="244" t="s">
        <v>165</v>
      </c>
      <c r="C32" s="251" t="s">
        <v>166</v>
      </c>
      <c r="D32" s="245" t="s">
        <v>158</v>
      </c>
      <c r="E32" s="246">
        <v>1.1939999999999999E-2</v>
      </c>
      <c r="F32" s="247"/>
      <c r="G32" s="248">
        <f>ROUND(E32*F32,2)</f>
        <v>0</v>
      </c>
      <c r="H32" s="229"/>
      <c r="I32" s="228">
        <f>ROUND(E32*H32,2)</f>
        <v>0</v>
      </c>
      <c r="J32" s="229"/>
      <c r="K32" s="228">
        <f>ROUND(E32*J32,2)</f>
        <v>0</v>
      </c>
      <c r="L32" s="228">
        <v>21</v>
      </c>
      <c r="M32" s="228">
        <f>G32*(1+L32/100)</f>
        <v>0</v>
      </c>
      <c r="N32" s="228">
        <v>1</v>
      </c>
      <c r="O32" s="228">
        <f>ROUND(E32*N32,2)</f>
        <v>0.01</v>
      </c>
      <c r="P32" s="228">
        <v>0</v>
      </c>
      <c r="Q32" s="228">
        <f>ROUND(E32*P32,2)</f>
        <v>0</v>
      </c>
      <c r="R32" s="228" t="s">
        <v>159</v>
      </c>
      <c r="S32" s="228" t="s">
        <v>132</v>
      </c>
      <c r="T32" s="228" t="s">
        <v>113</v>
      </c>
      <c r="U32" s="228">
        <v>0</v>
      </c>
      <c r="V32" s="228">
        <f>ROUND(E32*U32,2)</f>
        <v>0</v>
      </c>
      <c r="W32" s="228"/>
      <c r="X32" s="228" t="s">
        <v>61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160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43">
        <v>21</v>
      </c>
      <c r="B33" s="244" t="s">
        <v>167</v>
      </c>
      <c r="C33" s="251" t="s">
        <v>168</v>
      </c>
      <c r="D33" s="245" t="s">
        <v>158</v>
      </c>
      <c r="E33" s="246">
        <v>3.6290000000000003E-2</v>
      </c>
      <c r="F33" s="247"/>
      <c r="G33" s="248">
        <f>ROUND(E33*F33,2)</f>
        <v>0</v>
      </c>
      <c r="H33" s="229"/>
      <c r="I33" s="228">
        <f>ROUND(E33*H33,2)</f>
        <v>0</v>
      </c>
      <c r="J33" s="229"/>
      <c r="K33" s="228">
        <f>ROUND(E33*J33,2)</f>
        <v>0</v>
      </c>
      <c r="L33" s="228">
        <v>21</v>
      </c>
      <c r="M33" s="228">
        <f>G33*(1+L33/100)</f>
        <v>0</v>
      </c>
      <c r="N33" s="228">
        <v>1</v>
      </c>
      <c r="O33" s="228">
        <f>ROUND(E33*N33,2)</f>
        <v>0.04</v>
      </c>
      <c r="P33" s="228">
        <v>0</v>
      </c>
      <c r="Q33" s="228">
        <f>ROUND(E33*P33,2)</f>
        <v>0</v>
      </c>
      <c r="R33" s="228" t="s">
        <v>159</v>
      </c>
      <c r="S33" s="228" t="s">
        <v>132</v>
      </c>
      <c r="T33" s="228" t="s">
        <v>113</v>
      </c>
      <c r="U33" s="228">
        <v>0</v>
      </c>
      <c r="V33" s="228">
        <f>ROUND(E33*U33,2)</f>
        <v>0</v>
      </c>
      <c r="W33" s="228"/>
      <c r="X33" s="228" t="s">
        <v>61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160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3">
        <v>22</v>
      </c>
      <c r="B34" s="244" t="s">
        <v>169</v>
      </c>
      <c r="C34" s="251" t="s">
        <v>170</v>
      </c>
      <c r="D34" s="245" t="s">
        <v>158</v>
      </c>
      <c r="E34" s="246">
        <v>1.545E-2</v>
      </c>
      <c r="F34" s="247"/>
      <c r="G34" s="248">
        <f>ROUND(E34*F34,2)</f>
        <v>0</v>
      </c>
      <c r="H34" s="229"/>
      <c r="I34" s="228">
        <f>ROUND(E34*H34,2)</f>
        <v>0</v>
      </c>
      <c r="J34" s="229"/>
      <c r="K34" s="228">
        <f>ROUND(E34*J34,2)</f>
        <v>0</v>
      </c>
      <c r="L34" s="228">
        <v>21</v>
      </c>
      <c r="M34" s="228">
        <f>G34*(1+L34/100)</f>
        <v>0</v>
      </c>
      <c r="N34" s="228">
        <v>1</v>
      </c>
      <c r="O34" s="228">
        <f>ROUND(E34*N34,2)</f>
        <v>0.02</v>
      </c>
      <c r="P34" s="228">
        <v>0</v>
      </c>
      <c r="Q34" s="228">
        <f>ROUND(E34*P34,2)</f>
        <v>0</v>
      </c>
      <c r="R34" s="228" t="s">
        <v>159</v>
      </c>
      <c r="S34" s="228" t="s">
        <v>132</v>
      </c>
      <c r="T34" s="228" t="s">
        <v>113</v>
      </c>
      <c r="U34" s="228">
        <v>0</v>
      </c>
      <c r="V34" s="228">
        <f>ROUND(E34*U34,2)</f>
        <v>0</v>
      </c>
      <c r="W34" s="228"/>
      <c r="X34" s="228" t="s">
        <v>61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160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43">
        <v>23</v>
      </c>
      <c r="B35" s="244" t="s">
        <v>171</v>
      </c>
      <c r="C35" s="251" t="s">
        <v>172</v>
      </c>
      <c r="D35" s="245" t="s">
        <v>158</v>
      </c>
      <c r="E35" s="246">
        <v>6.9250000000000006E-2</v>
      </c>
      <c r="F35" s="247"/>
      <c r="G35" s="248">
        <f>ROUND(E35*F35,2)</f>
        <v>0</v>
      </c>
      <c r="H35" s="229"/>
      <c r="I35" s="228">
        <f>ROUND(E35*H35,2)</f>
        <v>0</v>
      </c>
      <c r="J35" s="229"/>
      <c r="K35" s="228">
        <f>ROUND(E35*J35,2)</f>
        <v>0</v>
      </c>
      <c r="L35" s="228">
        <v>21</v>
      </c>
      <c r="M35" s="228">
        <f>G35*(1+L35/100)</f>
        <v>0</v>
      </c>
      <c r="N35" s="228">
        <v>1</v>
      </c>
      <c r="O35" s="228">
        <f>ROUND(E35*N35,2)</f>
        <v>7.0000000000000007E-2</v>
      </c>
      <c r="P35" s="228">
        <v>0</v>
      </c>
      <c r="Q35" s="228">
        <f>ROUND(E35*P35,2)</f>
        <v>0</v>
      </c>
      <c r="R35" s="228" t="s">
        <v>159</v>
      </c>
      <c r="S35" s="228" t="s">
        <v>132</v>
      </c>
      <c r="T35" s="228" t="s">
        <v>113</v>
      </c>
      <c r="U35" s="228">
        <v>0</v>
      </c>
      <c r="V35" s="228">
        <f>ROUND(E35*U35,2)</f>
        <v>0</v>
      </c>
      <c r="W35" s="228"/>
      <c r="X35" s="228" t="s">
        <v>61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160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43">
        <v>24</v>
      </c>
      <c r="B36" s="244" t="s">
        <v>173</v>
      </c>
      <c r="C36" s="251" t="s">
        <v>174</v>
      </c>
      <c r="D36" s="245" t="s">
        <v>158</v>
      </c>
      <c r="E36" s="246">
        <v>0.14957000000000001</v>
      </c>
      <c r="F36" s="247"/>
      <c r="G36" s="248">
        <f>ROUND(E36*F36,2)</f>
        <v>0</v>
      </c>
      <c r="H36" s="229"/>
      <c r="I36" s="228">
        <f>ROUND(E36*H36,2)</f>
        <v>0</v>
      </c>
      <c r="J36" s="229"/>
      <c r="K36" s="228">
        <f>ROUND(E36*J36,2)</f>
        <v>0</v>
      </c>
      <c r="L36" s="228">
        <v>21</v>
      </c>
      <c r="M36" s="228">
        <f>G36*(1+L36/100)</f>
        <v>0</v>
      </c>
      <c r="N36" s="228">
        <v>1</v>
      </c>
      <c r="O36" s="228">
        <f>ROUND(E36*N36,2)</f>
        <v>0.15</v>
      </c>
      <c r="P36" s="228">
        <v>0</v>
      </c>
      <c r="Q36" s="228">
        <f>ROUND(E36*P36,2)</f>
        <v>0</v>
      </c>
      <c r="R36" s="228" t="s">
        <v>159</v>
      </c>
      <c r="S36" s="228" t="s">
        <v>132</v>
      </c>
      <c r="T36" s="228" t="s">
        <v>113</v>
      </c>
      <c r="U36" s="228">
        <v>0</v>
      </c>
      <c r="V36" s="228">
        <f>ROUND(E36*U36,2)</f>
        <v>0</v>
      </c>
      <c r="W36" s="228"/>
      <c r="X36" s="228" t="s">
        <v>61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160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3">
        <v>25</v>
      </c>
      <c r="B37" s="244" t="s">
        <v>175</v>
      </c>
      <c r="C37" s="251" t="s">
        <v>176</v>
      </c>
      <c r="D37" s="245" t="s">
        <v>158</v>
      </c>
      <c r="E37" s="246">
        <v>4.2549999999999998E-2</v>
      </c>
      <c r="F37" s="247"/>
      <c r="G37" s="248">
        <f>ROUND(E37*F37,2)</f>
        <v>0</v>
      </c>
      <c r="H37" s="229"/>
      <c r="I37" s="228">
        <f>ROUND(E37*H37,2)</f>
        <v>0</v>
      </c>
      <c r="J37" s="229"/>
      <c r="K37" s="228">
        <f>ROUND(E37*J37,2)</f>
        <v>0</v>
      </c>
      <c r="L37" s="228">
        <v>21</v>
      </c>
      <c r="M37" s="228">
        <f>G37*(1+L37/100)</f>
        <v>0</v>
      </c>
      <c r="N37" s="228">
        <v>1</v>
      </c>
      <c r="O37" s="228">
        <f>ROUND(E37*N37,2)</f>
        <v>0.04</v>
      </c>
      <c r="P37" s="228">
        <v>0</v>
      </c>
      <c r="Q37" s="228">
        <f>ROUND(E37*P37,2)</f>
        <v>0</v>
      </c>
      <c r="R37" s="228" t="s">
        <v>159</v>
      </c>
      <c r="S37" s="228" t="s">
        <v>132</v>
      </c>
      <c r="T37" s="228" t="s">
        <v>113</v>
      </c>
      <c r="U37" s="228">
        <v>0</v>
      </c>
      <c r="V37" s="228">
        <f>ROUND(E37*U37,2)</f>
        <v>0</v>
      </c>
      <c r="W37" s="228"/>
      <c r="X37" s="228" t="s">
        <v>61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160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43">
        <v>26</v>
      </c>
      <c r="B38" s="244" t="s">
        <v>177</v>
      </c>
      <c r="C38" s="251" t="s">
        <v>178</v>
      </c>
      <c r="D38" s="245" t="s">
        <v>158</v>
      </c>
      <c r="E38" s="246">
        <v>0.15656</v>
      </c>
      <c r="F38" s="247"/>
      <c r="G38" s="248">
        <f>ROUND(E38*F38,2)</f>
        <v>0</v>
      </c>
      <c r="H38" s="229"/>
      <c r="I38" s="228">
        <f>ROUND(E38*H38,2)</f>
        <v>0</v>
      </c>
      <c r="J38" s="229"/>
      <c r="K38" s="228">
        <f>ROUND(E38*J38,2)</f>
        <v>0</v>
      </c>
      <c r="L38" s="228">
        <v>21</v>
      </c>
      <c r="M38" s="228">
        <f>G38*(1+L38/100)</f>
        <v>0</v>
      </c>
      <c r="N38" s="228">
        <v>1</v>
      </c>
      <c r="O38" s="228">
        <f>ROUND(E38*N38,2)</f>
        <v>0.16</v>
      </c>
      <c r="P38" s="228">
        <v>0</v>
      </c>
      <c r="Q38" s="228">
        <f>ROUND(E38*P38,2)</f>
        <v>0</v>
      </c>
      <c r="R38" s="228" t="s">
        <v>159</v>
      </c>
      <c r="S38" s="228" t="s">
        <v>132</v>
      </c>
      <c r="T38" s="228" t="s">
        <v>113</v>
      </c>
      <c r="U38" s="228">
        <v>0</v>
      </c>
      <c r="V38" s="228">
        <f>ROUND(E38*U38,2)</f>
        <v>0</v>
      </c>
      <c r="W38" s="228"/>
      <c r="X38" s="228" t="s">
        <v>61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160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43">
        <v>27</v>
      </c>
      <c r="B39" s="244" t="s">
        <v>179</v>
      </c>
      <c r="C39" s="251" t="s">
        <v>180</v>
      </c>
      <c r="D39" s="245" t="s">
        <v>158</v>
      </c>
      <c r="E39" s="246">
        <v>0.26405000000000001</v>
      </c>
      <c r="F39" s="247"/>
      <c r="G39" s="248">
        <f>ROUND(E39*F39,2)</f>
        <v>0</v>
      </c>
      <c r="H39" s="229"/>
      <c r="I39" s="228">
        <f>ROUND(E39*H39,2)</f>
        <v>0</v>
      </c>
      <c r="J39" s="229"/>
      <c r="K39" s="228">
        <f>ROUND(E39*J39,2)</f>
        <v>0</v>
      </c>
      <c r="L39" s="228">
        <v>21</v>
      </c>
      <c r="M39" s="228">
        <f>G39*(1+L39/100)</f>
        <v>0</v>
      </c>
      <c r="N39" s="228">
        <v>1</v>
      </c>
      <c r="O39" s="228">
        <f>ROUND(E39*N39,2)</f>
        <v>0.26</v>
      </c>
      <c r="P39" s="228">
        <v>0</v>
      </c>
      <c r="Q39" s="228">
        <f>ROUND(E39*P39,2)</f>
        <v>0</v>
      </c>
      <c r="R39" s="228" t="s">
        <v>159</v>
      </c>
      <c r="S39" s="228" t="s">
        <v>132</v>
      </c>
      <c r="T39" s="228" t="s">
        <v>113</v>
      </c>
      <c r="U39" s="228">
        <v>0</v>
      </c>
      <c r="V39" s="228">
        <f>ROUND(E39*U39,2)</f>
        <v>0</v>
      </c>
      <c r="W39" s="228"/>
      <c r="X39" s="228" t="s">
        <v>61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160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3">
        <v>28</v>
      </c>
      <c r="B40" s="244" t="s">
        <v>181</v>
      </c>
      <c r="C40" s="251" t="s">
        <v>182</v>
      </c>
      <c r="D40" s="245" t="s">
        <v>158</v>
      </c>
      <c r="E40" s="246">
        <v>0.85570999999999997</v>
      </c>
      <c r="F40" s="247"/>
      <c r="G40" s="248">
        <f>ROUND(E40*F40,2)</f>
        <v>0</v>
      </c>
      <c r="H40" s="229"/>
      <c r="I40" s="228">
        <f>ROUND(E40*H40,2)</f>
        <v>0</v>
      </c>
      <c r="J40" s="229"/>
      <c r="K40" s="228">
        <f>ROUND(E40*J40,2)</f>
        <v>0</v>
      </c>
      <c r="L40" s="228">
        <v>21</v>
      </c>
      <c r="M40" s="228">
        <f>G40*(1+L40/100)</f>
        <v>0</v>
      </c>
      <c r="N40" s="228">
        <v>0</v>
      </c>
      <c r="O40" s="228">
        <f>ROUND(E40*N40,2)</f>
        <v>0</v>
      </c>
      <c r="P40" s="228">
        <v>0</v>
      </c>
      <c r="Q40" s="228">
        <f>ROUND(E40*P40,2)</f>
        <v>0</v>
      </c>
      <c r="R40" s="228"/>
      <c r="S40" s="228" t="s">
        <v>132</v>
      </c>
      <c r="T40" s="228" t="s">
        <v>113</v>
      </c>
      <c r="U40" s="228">
        <v>3.327</v>
      </c>
      <c r="V40" s="228">
        <f>ROUND(E40*U40,2)</f>
        <v>2.85</v>
      </c>
      <c r="W40" s="228"/>
      <c r="X40" s="228" t="s">
        <v>183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184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x14ac:dyDescent="0.2">
      <c r="A41" s="231" t="s">
        <v>107</v>
      </c>
      <c r="B41" s="232" t="s">
        <v>76</v>
      </c>
      <c r="C41" s="250" t="s">
        <v>77</v>
      </c>
      <c r="D41" s="233"/>
      <c r="E41" s="234"/>
      <c r="F41" s="235"/>
      <c r="G41" s="236">
        <f>SUMIF(AG42:AG43,"&lt;&gt;NOR",G42:G43)</f>
        <v>0</v>
      </c>
      <c r="H41" s="230"/>
      <c r="I41" s="230">
        <f>SUM(I42:I43)</f>
        <v>0</v>
      </c>
      <c r="J41" s="230"/>
      <c r="K41" s="230">
        <f>SUM(K42:K43)</f>
        <v>0</v>
      </c>
      <c r="L41" s="230"/>
      <c r="M41" s="230">
        <f>SUM(M42:M43)</f>
        <v>0</v>
      </c>
      <c r="N41" s="230"/>
      <c r="O41" s="230">
        <f>SUM(O42:O43)</f>
        <v>0</v>
      </c>
      <c r="P41" s="230"/>
      <c r="Q41" s="230">
        <f>SUM(Q42:Q43)</f>
        <v>0</v>
      </c>
      <c r="R41" s="230"/>
      <c r="S41" s="230"/>
      <c r="T41" s="230"/>
      <c r="U41" s="230"/>
      <c r="V41" s="230">
        <f>SUM(V42:V43)</f>
        <v>0</v>
      </c>
      <c r="W41" s="230"/>
      <c r="X41" s="230"/>
      <c r="AG41" t="s">
        <v>108</v>
      </c>
    </row>
    <row r="42" spans="1:60" outlineLevel="1" x14ac:dyDescent="0.2">
      <c r="A42" s="243">
        <v>29</v>
      </c>
      <c r="B42" s="244" t="s">
        <v>185</v>
      </c>
      <c r="C42" s="251" t="s">
        <v>186</v>
      </c>
      <c r="D42" s="245" t="s">
        <v>120</v>
      </c>
      <c r="E42" s="246">
        <v>1</v>
      </c>
      <c r="F42" s="247"/>
      <c r="G42" s="248">
        <f>ROUND(E42*F42,2)</f>
        <v>0</v>
      </c>
      <c r="H42" s="229"/>
      <c r="I42" s="228">
        <f>ROUND(E42*H42,2)</f>
        <v>0</v>
      </c>
      <c r="J42" s="229"/>
      <c r="K42" s="228">
        <f>ROUND(E42*J42,2)</f>
        <v>0</v>
      </c>
      <c r="L42" s="228">
        <v>21</v>
      </c>
      <c r="M42" s="228">
        <f>G42*(1+L42/100)</f>
        <v>0</v>
      </c>
      <c r="N42" s="228">
        <v>0</v>
      </c>
      <c r="O42" s="228">
        <f>ROUND(E42*N42,2)</f>
        <v>0</v>
      </c>
      <c r="P42" s="228">
        <v>0</v>
      </c>
      <c r="Q42" s="228">
        <f>ROUND(E42*P42,2)</f>
        <v>0</v>
      </c>
      <c r="R42" s="228"/>
      <c r="S42" s="228" t="s">
        <v>112</v>
      </c>
      <c r="T42" s="228" t="s">
        <v>113</v>
      </c>
      <c r="U42" s="228">
        <v>0</v>
      </c>
      <c r="V42" s="228">
        <f>ROUND(E42*U42,2)</f>
        <v>0</v>
      </c>
      <c r="W42" s="228"/>
      <c r="X42" s="228" t="s">
        <v>114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115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3">
        <v>30</v>
      </c>
      <c r="B43" s="244" t="s">
        <v>187</v>
      </c>
      <c r="C43" s="251" t="s">
        <v>188</v>
      </c>
      <c r="D43" s="245" t="s">
        <v>120</v>
      </c>
      <c r="E43" s="246">
        <v>1</v>
      </c>
      <c r="F43" s="247"/>
      <c r="G43" s="248">
        <f>ROUND(E43*F43,2)</f>
        <v>0</v>
      </c>
      <c r="H43" s="229"/>
      <c r="I43" s="228">
        <f>ROUND(E43*H43,2)</f>
        <v>0</v>
      </c>
      <c r="J43" s="229"/>
      <c r="K43" s="228">
        <f>ROUND(E43*J43,2)</f>
        <v>0</v>
      </c>
      <c r="L43" s="228">
        <v>21</v>
      </c>
      <c r="M43" s="228">
        <f>G43*(1+L43/100)</f>
        <v>0</v>
      </c>
      <c r="N43" s="228">
        <v>0</v>
      </c>
      <c r="O43" s="228">
        <f>ROUND(E43*N43,2)</f>
        <v>0</v>
      </c>
      <c r="P43" s="228">
        <v>0</v>
      </c>
      <c r="Q43" s="228">
        <f>ROUND(E43*P43,2)</f>
        <v>0</v>
      </c>
      <c r="R43" s="228"/>
      <c r="S43" s="228" t="s">
        <v>112</v>
      </c>
      <c r="T43" s="228" t="s">
        <v>113</v>
      </c>
      <c r="U43" s="228">
        <v>0</v>
      </c>
      <c r="V43" s="228">
        <f>ROUND(E43*U43,2)</f>
        <v>0</v>
      </c>
      <c r="W43" s="228"/>
      <c r="X43" s="228" t="s">
        <v>114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115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x14ac:dyDescent="0.2">
      <c r="A44" s="231" t="s">
        <v>107</v>
      </c>
      <c r="B44" s="232" t="s">
        <v>78</v>
      </c>
      <c r="C44" s="250" t="s">
        <v>79</v>
      </c>
      <c r="D44" s="233"/>
      <c r="E44" s="234"/>
      <c r="F44" s="235"/>
      <c r="G44" s="236">
        <f>SUMIF(AG45:AG45,"&lt;&gt;NOR",G45:G45)</f>
        <v>0</v>
      </c>
      <c r="H44" s="230"/>
      <c r="I44" s="230">
        <f>SUM(I45:I45)</f>
        <v>0</v>
      </c>
      <c r="J44" s="230"/>
      <c r="K44" s="230">
        <f>SUM(K45:K45)</f>
        <v>0</v>
      </c>
      <c r="L44" s="230"/>
      <c r="M44" s="230">
        <f>SUM(M45:M45)</f>
        <v>0</v>
      </c>
      <c r="N44" s="230"/>
      <c r="O44" s="230">
        <f>SUM(O45:O45)</f>
        <v>0.04</v>
      </c>
      <c r="P44" s="230"/>
      <c r="Q44" s="230">
        <f>SUM(Q45:Q45)</f>
        <v>0</v>
      </c>
      <c r="R44" s="230"/>
      <c r="S44" s="230"/>
      <c r="T44" s="230"/>
      <c r="U44" s="230"/>
      <c r="V44" s="230">
        <f>SUM(V45:V45)</f>
        <v>15.71</v>
      </c>
      <c r="W44" s="230"/>
      <c r="X44" s="230"/>
      <c r="AG44" t="s">
        <v>108</v>
      </c>
    </row>
    <row r="45" spans="1:60" outlineLevel="1" x14ac:dyDescent="0.2">
      <c r="A45" s="243">
        <v>31</v>
      </c>
      <c r="B45" s="244" t="s">
        <v>189</v>
      </c>
      <c r="C45" s="251" t="s">
        <v>190</v>
      </c>
      <c r="D45" s="245" t="s">
        <v>131</v>
      </c>
      <c r="E45" s="246">
        <v>68</v>
      </c>
      <c r="F45" s="247"/>
      <c r="G45" s="248">
        <f>ROUND(E45*F45,2)</f>
        <v>0</v>
      </c>
      <c r="H45" s="229"/>
      <c r="I45" s="228">
        <f>ROUND(E45*H45,2)</f>
        <v>0</v>
      </c>
      <c r="J45" s="229"/>
      <c r="K45" s="228">
        <f>ROUND(E45*J45,2)</f>
        <v>0</v>
      </c>
      <c r="L45" s="228">
        <v>21</v>
      </c>
      <c r="M45" s="228">
        <f>G45*(1+L45/100)</f>
        <v>0</v>
      </c>
      <c r="N45" s="228">
        <v>5.2999999999999998E-4</v>
      </c>
      <c r="O45" s="228">
        <f>ROUND(E45*N45,2)</f>
        <v>0.04</v>
      </c>
      <c r="P45" s="228">
        <v>0</v>
      </c>
      <c r="Q45" s="228">
        <f>ROUND(E45*P45,2)</f>
        <v>0</v>
      </c>
      <c r="R45" s="228"/>
      <c r="S45" s="228" t="s">
        <v>132</v>
      </c>
      <c r="T45" s="228" t="s">
        <v>132</v>
      </c>
      <c r="U45" s="228">
        <v>0.23100000000000001</v>
      </c>
      <c r="V45" s="228">
        <f>ROUND(E45*U45,2)</f>
        <v>15.71</v>
      </c>
      <c r="W45" s="228"/>
      <c r="X45" s="228" t="s">
        <v>114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115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x14ac:dyDescent="0.2">
      <c r="A46" s="231" t="s">
        <v>107</v>
      </c>
      <c r="B46" s="232" t="s">
        <v>80</v>
      </c>
      <c r="C46" s="250" t="s">
        <v>29</v>
      </c>
      <c r="D46" s="233"/>
      <c r="E46" s="234"/>
      <c r="F46" s="235"/>
      <c r="G46" s="236">
        <f>SUMIF(AG47:AG49,"&lt;&gt;NOR",G47:G49)</f>
        <v>0</v>
      </c>
      <c r="H46" s="230"/>
      <c r="I46" s="230">
        <f>SUM(I47:I49)</f>
        <v>0</v>
      </c>
      <c r="J46" s="230"/>
      <c r="K46" s="230">
        <f>SUM(K47:K49)</f>
        <v>0</v>
      </c>
      <c r="L46" s="230"/>
      <c r="M46" s="230">
        <f>SUM(M47:M49)</f>
        <v>0</v>
      </c>
      <c r="N46" s="230"/>
      <c r="O46" s="230">
        <f>SUM(O47:O49)</f>
        <v>0</v>
      </c>
      <c r="P46" s="230"/>
      <c r="Q46" s="230">
        <f>SUM(Q47:Q49)</f>
        <v>0</v>
      </c>
      <c r="R46" s="230"/>
      <c r="S46" s="230"/>
      <c r="T46" s="230"/>
      <c r="U46" s="230"/>
      <c r="V46" s="230">
        <f>SUM(V47:V49)</f>
        <v>0</v>
      </c>
      <c r="W46" s="230"/>
      <c r="X46" s="230"/>
      <c r="AG46" t="s">
        <v>108</v>
      </c>
    </row>
    <row r="47" spans="1:60" outlineLevel="1" x14ac:dyDescent="0.2">
      <c r="A47" s="243">
        <v>32</v>
      </c>
      <c r="B47" s="244" t="s">
        <v>191</v>
      </c>
      <c r="C47" s="251" t="s">
        <v>192</v>
      </c>
      <c r="D47" s="245" t="s">
        <v>128</v>
      </c>
      <c r="E47" s="246">
        <v>1</v>
      </c>
      <c r="F47" s="247"/>
      <c r="G47" s="248">
        <f>ROUND(E47*F47,2)</f>
        <v>0</v>
      </c>
      <c r="H47" s="229"/>
      <c r="I47" s="228">
        <f>ROUND(E47*H47,2)</f>
        <v>0</v>
      </c>
      <c r="J47" s="229"/>
      <c r="K47" s="228">
        <f>ROUND(E47*J47,2)</f>
        <v>0</v>
      </c>
      <c r="L47" s="228">
        <v>21</v>
      </c>
      <c r="M47" s="228">
        <f>G47*(1+L47/100)</f>
        <v>0</v>
      </c>
      <c r="N47" s="228">
        <v>0</v>
      </c>
      <c r="O47" s="228">
        <f>ROUND(E47*N47,2)</f>
        <v>0</v>
      </c>
      <c r="P47" s="228">
        <v>0</v>
      </c>
      <c r="Q47" s="228">
        <f>ROUND(E47*P47,2)</f>
        <v>0</v>
      </c>
      <c r="R47" s="228"/>
      <c r="S47" s="228" t="s">
        <v>112</v>
      </c>
      <c r="T47" s="228" t="s">
        <v>113</v>
      </c>
      <c r="U47" s="228">
        <v>0</v>
      </c>
      <c r="V47" s="228">
        <f>ROUND(E47*U47,2)</f>
        <v>0</v>
      </c>
      <c r="W47" s="228"/>
      <c r="X47" s="228" t="s">
        <v>114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115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45" outlineLevel="1" x14ac:dyDescent="0.2">
      <c r="A48" s="243">
        <v>33</v>
      </c>
      <c r="B48" s="244" t="s">
        <v>193</v>
      </c>
      <c r="C48" s="251" t="s">
        <v>194</v>
      </c>
      <c r="D48" s="245" t="s">
        <v>128</v>
      </c>
      <c r="E48" s="246">
        <v>1</v>
      </c>
      <c r="F48" s="247"/>
      <c r="G48" s="248">
        <f>ROUND(E48*F48,2)</f>
        <v>0</v>
      </c>
      <c r="H48" s="229"/>
      <c r="I48" s="228">
        <f>ROUND(E48*H48,2)</f>
        <v>0</v>
      </c>
      <c r="J48" s="229"/>
      <c r="K48" s="228">
        <f>ROUND(E48*J48,2)</f>
        <v>0</v>
      </c>
      <c r="L48" s="228">
        <v>21</v>
      </c>
      <c r="M48" s="228">
        <f>G48*(1+L48/100)</f>
        <v>0</v>
      </c>
      <c r="N48" s="228">
        <v>0</v>
      </c>
      <c r="O48" s="228">
        <f>ROUND(E48*N48,2)</f>
        <v>0</v>
      </c>
      <c r="P48" s="228">
        <v>0</v>
      </c>
      <c r="Q48" s="228">
        <f>ROUND(E48*P48,2)</f>
        <v>0</v>
      </c>
      <c r="R48" s="228"/>
      <c r="S48" s="228" t="s">
        <v>112</v>
      </c>
      <c r="T48" s="228" t="s">
        <v>113</v>
      </c>
      <c r="U48" s="228">
        <v>0</v>
      </c>
      <c r="V48" s="228">
        <f>ROUND(E48*U48,2)</f>
        <v>0</v>
      </c>
      <c r="W48" s="228"/>
      <c r="X48" s="228" t="s">
        <v>114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115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37">
        <v>34</v>
      </c>
      <c r="B49" s="238" t="s">
        <v>195</v>
      </c>
      <c r="C49" s="252" t="s">
        <v>196</v>
      </c>
      <c r="D49" s="239" t="s">
        <v>197</v>
      </c>
      <c r="E49" s="240">
        <v>1</v>
      </c>
      <c r="F49" s="241"/>
      <c r="G49" s="242">
        <f>ROUND(E49*F49,2)</f>
        <v>0</v>
      </c>
      <c r="H49" s="229"/>
      <c r="I49" s="228">
        <f>ROUND(E49*H49,2)</f>
        <v>0</v>
      </c>
      <c r="J49" s="229"/>
      <c r="K49" s="228">
        <f>ROUND(E49*J49,2)</f>
        <v>0</v>
      </c>
      <c r="L49" s="228">
        <v>21</v>
      </c>
      <c r="M49" s="228">
        <f>G49*(1+L49/100)</f>
        <v>0</v>
      </c>
      <c r="N49" s="228">
        <v>0</v>
      </c>
      <c r="O49" s="228">
        <f>ROUND(E49*N49,2)</f>
        <v>0</v>
      </c>
      <c r="P49" s="228">
        <v>0</v>
      </c>
      <c r="Q49" s="228">
        <f>ROUND(E49*P49,2)</f>
        <v>0</v>
      </c>
      <c r="R49" s="228"/>
      <c r="S49" s="228" t="s">
        <v>132</v>
      </c>
      <c r="T49" s="228" t="s">
        <v>113</v>
      </c>
      <c r="U49" s="228">
        <v>0</v>
      </c>
      <c r="V49" s="228">
        <f>ROUND(E49*U49,2)</f>
        <v>0</v>
      </c>
      <c r="W49" s="228"/>
      <c r="X49" s="228" t="s">
        <v>63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198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x14ac:dyDescent="0.2">
      <c r="A50" s="3"/>
      <c r="B50" s="4"/>
      <c r="C50" s="253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AE50">
        <v>15</v>
      </c>
      <c r="AF50">
        <v>21</v>
      </c>
      <c r="AG50" t="s">
        <v>94</v>
      </c>
    </row>
    <row r="51" spans="1:60" x14ac:dyDescent="0.2">
      <c r="A51" s="214"/>
      <c r="B51" s="215" t="s">
        <v>31</v>
      </c>
      <c r="C51" s="254"/>
      <c r="D51" s="216"/>
      <c r="E51" s="217"/>
      <c r="F51" s="217"/>
      <c r="G51" s="249">
        <f>G8+G15+G20+G23+G25+G41+G44+G46</f>
        <v>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AE51">
        <f>SUMIF(L7:L49,AE50,G7:G49)</f>
        <v>0</v>
      </c>
      <c r="AF51">
        <f>SUMIF(L7:L49,AF50,G7:G49)</f>
        <v>0</v>
      </c>
      <c r="AG51" t="s">
        <v>199</v>
      </c>
    </row>
    <row r="52" spans="1:60" x14ac:dyDescent="0.2">
      <c r="A52" s="3"/>
      <c r="B52" s="4"/>
      <c r="C52" s="253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60" x14ac:dyDescent="0.2">
      <c r="A53" s="3"/>
      <c r="B53" s="4"/>
      <c r="C53" s="253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60" x14ac:dyDescent="0.2">
      <c r="A54" s="218" t="s">
        <v>200</v>
      </c>
      <c r="B54" s="218"/>
      <c r="C54" s="255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60" x14ac:dyDescent="0.2">
      <c r="A55" s="219"/>
      <c r="B55" s="220"/>
      <c r="C55" s="256"/>
      <c r="D55" s="220"/>
      <c r="E55" s="220"/>
      <c r="F55" s="220"/>
      <c r="G55" s="221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AG55" t="s">
        <v>201</v>
      </c>
    </row>
    <row r="56" spans="1:60" x14ac:dyDescent="0.2">
      <c r="A56" s="222"/>
      <c r="B56" s="223"/>
      <c r="C56" s="257"/>
      <c r="D56" s="223"/>
      <c r="E56" s="223"/>
      <c r="F56" s="223"/>
      <c r="G56" s="224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60" x14ac:dyDescent="0.2">
      <c r="A57" s="222"/>
      <c r="B57" s="223"/>
      <c r="C57" s="257"/>
      <c r="D57" s="223"/>
      <c r="E57" s="223"/>
      <c r="F57" s="223"/>
      <c r="G57" s="224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60" x14ac:dyDescent="0.2">
      <c r="A58" s="222"/>
      <c r="B58" s="223"/>
      <c r="C58" s="257"/>
      <c r="D58" s="223"/>
      <c r="E58" s="223"/>
      <c r="F58" s="223"/>
      <c r="G58" s="224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60" x14ac:dyDescent="0.2">
      <c r="A59" s="225"/>
      <c r="B59" s="226"/>
      <c r="C59" s="258"/>
      <c r="D59" s="226"/>
      <c r="E59" s="226"/>
      <c r="F59" s="226"/>
      <c r="G59" s="227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60" x14ac:dyDescent="0.2">
      <c r="A60" s="3"/>
      <c r="B60" s="4"/>
      <c r="C60" s="253"/>
      <c r="D60" s="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60" x14ac:dyDescent="0.2">
      <c r="C61" s="259"/>
      <c r="D61" s="10"/>
      <c r="AG61" t="s">
        <v>202</v>
      </c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54:C54"/>
    <mergeCell ref="A55:G59"/>
  </mergeCells>
  <pageMargins left="0.59055118110236204" right="0.196850393700787" top="0.78740157499999996" bottom="0.78740157499999996" header="0.3" footer="0.3"/>
  <pageSetup paperSize="9" scale="81" orientation="portrait" r:id="rId1"/>
  <headerFooter>
    <oddFooter>&amp;RStránka &amp;P z &amp;N&amp;LZpracováno programem BUILDpower S,  © RTS, a.s.</oddFooter>
  </headerFooter>
  <rowBreaks count="1" manualBreakCount="1">
    <brk id="51" max="2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D8C48-87C0-446F-8446-F9B26C71EA62}">
  <sheetPr>
    <outlinePr summaryBelow="0"/>
  </sheetPr>
  <dimension ref="A1:BH5000"/>
  <sheetViews>
    <sheetView view="pageBreakPreview" zoomScale="90" zoomScaleNormal="100" zoomScaleSheetLayoutView="90" workbookViewId="0">
      <pane ySplit="7" topLeftCell="A92" activePane="bottomLeft" state="frozen"/>
      <selection pane="bottomLeft" activeCell="AA28" sqref="AA28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82</v>
      </c>
    </row>
    <row r="2" spans="1:60" ht="24.95" customHeight="1" x14ac:dyDescent="0.2">
      <c r="A2" s="197" t="s">
        <v>8</v>
      </c>
      <c r="B2" s="49" t="s">
        <v>41</v>
      </c>
      <c r="C2" s="200" t="s">
        <v>42</v>
      </c>
      <c r="D2" s="198"/>
      <c r="E2" s="198"/>
      <c r="F2" s="198"/>
      <c r="G2" s="199"/>
      <c r="AG2" t="s">
        <v>83</v>
      </c>
    </row>
    <row r="3" spans="1:60" ht="24.95" customHeight="1" x14ac:dyDescent="0.2">
      <c r="A3" s="197" t="s">
        <v>9</v>
      </c>
      <c r="B3" s="49" t="s">
        <v>53</v>
      </c>
      <c r="C3" s="200" t="s">
        <v>54</v>
      </c>
      <c r="D3" s="198"/>
      <c r="E3" s="198"/>
      <c r="F3" s="198"/>
      <c r="G3" s="199"/>
      <c r="AC3" s="176" t="s">
        <v>83</v>
      </c>
      <c r="AG3" t="s">
        <v>84</v>
      </c>
    </row>
    <row r="4" spans="1:60" ht="24.95" customHeight="1" x14ac:dyDescent="0.2">
      <c r="A4" s="201" t="s">
        <v>10</v>
      </c>
      <c r="B4" s="202" t="s">
        <v>53</v>
      </c>
      <c r="C4" s="203" t="s">
        <v>54</v>
      </c>
      <c r="D4" s="204"/>
      <c r="E4" s="204"/>
      <c r="F4" s="204"/>
      <c r="G4" s="205"/>
      <c r="AG4" t="s">
        <v>85</v>
      </c>
    </row>
    <row r="5" spans="1:60" x14ac:dyDescent="0.2">
      <c r="D5" s="10"/>
    </row>
    <row r="6" spans="1:60" ht="38.25" x14ac:dyDescent="0.2">
      <c r="A6" s="207" t="s">
        <v>86</v>
      </c>
      <c r="B6" s="209" t="s">
        <v>87</v>
      </c>
      <c r="C6" s="209" t="s">
        <v>88</v>
      </c>
      <c r="D6" s="208" t="s">
        <v>89</v>
      </c>
      <c r="E6" s="207" t="s">
        <v>90</v>
      </c>
      <c r="F6" s="206" t="s">
        <v>91</v>
      </c>
      <c r="G6" s="207" t="s">
        <v>31</v>
      </c>
      <c r="H6" s="210" t="s">
        <v>32</v>
      </c>
      <c r="I6" s="210" t="s">
        <v>92</v>
      </c>
      <c r="J6" s="210" t="s">
        <v>33</v>
      </c>
      <c r="K6" s="210" t="s">
        <v>93</v>
      </c>
      <c r="L6" s="210" t="s">
        <v>94</v>
      </c>
      <c r="M6" s="210" t="s">
        <v>95</v>
      </c>
      <c r="N6" s="210" t="s">
        <v>96</v>
      </c>
      <c r="O6" s="210" t="s">
        <v>97</v>
      </c>
      <c r="P6" s="210" t="s">
        <v>98</v>
      </c>
      <c r="Q6" s="210" t="s">
        <v>99</v>
      </c>
      <c r="R6" s="210" t="s">
        <v>100</v>
      </c>
      <c r="S6" s="210" t="s">
        <v>101</v>
      </c>
      <c r="T6" s="210" t="s">
        <v>102</v>
      </c>
      <c r="U6" s="210" t="s">
        <v>103</v>
      </c>
      <c r="V6" s="210" t="s">
        <v>104</v>
      </c>
      <c r="W6" s="210" t="s">
        <v>105</v>
      </c>
      <c r="X6" s="210" t="s">
        <v>106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1" t="s">
        <v>107</v>
      </c>
      <c r="B8" s="232" t="s">
        <v>59</v>
      </c>
      <c r="C8" s="250" t="s">
        <v>33</v>
      </c>
      <c r="D8" s="233"/>
      <c r="E8" s="234"/>
      <c r="F8" s="235"/>
      <c r="G8" s="236">
        <f>SUMIF(AG9:AG56,"&lt;&gt;NOR",G9:G56)</f>
        <v>0</v>
      </c>
      <c r="H8" s="230"/>
      <c r="I8" s="230">
        <f>SUM(I9:I56)</f>
        <v>0</v>
      </c>
      <c r="J8" s="230"/>
      <c r="K8" s="230">
        <f>SUM(K9:K56)</f>
        <v>0</v>
      </c>
      <c r="L8" s="230"/>
      <c r="M8" s="230">
        <f>SUM(M9:M56)</f>
        <v>0</v>
      </c>
      <c r="N8" s="230"/>
      <c r="O8" s="230">
        <f>SUM(O9:O56)</f>
        <v>0.01</v>
      </c>
      <c r="P8" s="230"/>
      <c r="Q8" s="230">
        <f>SUM(Q9:Q56)</f>
        <v>0</v>
      </c>
      <c r="R8" s="230"/>
      <c r="S8" s="230"/>
      <c r="T8" s="230"/>
      <c r="U8" s="230"/>
      <c r="V8" s="230">
        <f>SUM(V9:V56)</f>
        <v>92.420000000000016</v>
      </c>
      <c r="W8" s="230"/>
      <c r="X8" s="230"/>
      <c r="AG8" t="s">
        <v>108</v>
      </c>
    </row>
    <row r="9" spans="1:60" ht="22.5" outlineLevel="1" x14ac:dyDescent="0.2">
      <c r="A9" s="243">
        <v>1</v>
      </c>
      <c r="B9" s="244" t="s">
        <v>203</v>
      </c>
      <c r="C9" s="251" t="s">
        <v>204</v>
      </c>
      <c r="D9" s="245" t="s">
        <v>205</v>
      </c>
      <c r="E9" s="246">
        <v>1</v>
      </c>
      <c r="F9" s="247"/>
      <c r="G9" s="248">
        <f>ROUND(E9*F9,2)</f>
        <v>0</v>
      </c>
      <c r="H9" s="229"/>
      <c r="I9" s="228">
        <f>ROUND(E9*H9,2)</f>
        <v>0</v>
      </c>
      <c r="J9" s="229"/>
      <c r="K9" s="228">
        <f>ROUND(E9*J9,2)</f>
        <v>0</v>
      </c>
      <c r="L9" s="228">
        <v>21</v>
      </c>
      <c r="M9" s="228">
        <f>G9*(1+L9/100)</f>
        <v>0</v>
      </c>
      <c r="N9" s="228">
        <v>0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 t="s">
        <v>112</v>
      </c>
      <c r="T9" s="228" t="s">
        <v>113</v>
      </c>
      <c r="U9" s="228">
        <v>0</v>
      </c>
      <c r="V9" s="228">
        <f>ROUND(E9*U9,2)</f>
        <v>0</v>
      </c>
      <c r="W9" s="228"/>
      <c r="X9" s="228" t="s">
        <v>114</v>
      </c>
      <c r="Y9" s="211"/>
      <c r="Z9" s="211"/>
      <c r="AA9" s="211"/>
      <c r="AB9" s="211"/>
      <c r="AC9" s="211"/>
      <c r="AD9" s="211"/>
      <c r="AE9" s="211"/>
      <c r="AF9" s="211"/>
      <c r="AG9" s="211" t="s">
        <v>115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3">
        <v>2</v>
      </c>
      <c r="B10" s="244" t="s">
        <v>206</v>
      </c>
      <c r="C10" s="251" t="s">
        <v>207</v>
      </c>
      <c r="D10" s="245" t="s">
        <v>146</v>
      </c>
      <c r="E10" s="246">
        <v>1</v>
      </c>
      <c r="F10" s="247"/>
      <c r="G10" s="248">
        <f>ROUND(E10*F10,2)</f>
        <v>0</v>
      </c>
      <c r="H10" s="229"/>
      <c r="I10" s="228">
        <f>ROUND(E10*H10,2)</f>
        <v>0</v>
      </c>
      <c r="J10" s="229"/>
      <c r="K10" s="228">
        <f>ROUND(E10*J10,2)</f>
        <v>0</v>
      </c>
      <c r="L10" s="228">
        <v>21</v>
      </c>
      <c r="M10" s="228">
        <f>G10*(1+L10/100)</f>
        <v>0</v>
      </c>
      <c r="N10" s="228">
        <v>0</v>
      </c>
      <c r="O10" s="228">
        <f>ROUND(E10*N10,2)</f>
        <v>0</v>
      </c>
      <c r="P10" s="228">
        <v>0</v>
      </c>
      <c r="Q10" s="228">
        <f>ROUND(E10*P10,2)</f>
        <v>0</v>
      </c>
      <c r="R10" s="228"/>
      <c r="S10" s="228" t="s">
        <v>112</v>
      </c>
      <c r="T10" s="228" t="s">
        <v>113</v>
      </c>
      <c r="U10" s="228">
        <v>0.8</v>
      </c>
      <c r="V10" s="228">
        <f>ROUND(E10*U10,2)</f>
        <v>0.8</v>
      </c>
      <c r="W10" s="228"/>
      <c r="X10" s="228" t="s">
        <v>114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115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3">
        <v>3</v>
      </c>
      <c r="B11" s="244" t="s">
        <v>208</v>
      </c>
      <c r="C11" s="251" t="s">
        <v>209</v>
      </c>
      <c r="D11" s="245" t="s">
        <v>146</v>
      </c>
      <c r="E11" s="246">
        <v>1</v>
      </c>
      <c r="F11" s="247"/>
      <c r="G11" s="248">
        <f>ROUND(E11*F11,2)</f>
        <v>0</v>
      </c>
      <c r="H11" s="229"/>
      <c r="I11" s="228">
        <f>ROUND(E11*H11,2)</f>
        <v>0</v>
      </c>
      <c r="J11" s="229"/>
      <c r="K11" s="228">
        <f>ROUND(E11*J11,2)</f>
        <v>0</v>
      </c>
      <c r="L11" s="228">
        <v>21</v>
      </c>
      <c r="M11" s="228">
        <f>G11*(1+L11/100)</f>
        <v>0</v>
      </c>
      <c r="N11" s="228">
        <v>0</v>
      </c>
      <c r="O11" s="228">
        <f>ROUND(E11*N11,2)</f>
        <v>0</v>
      </c>
      <c r="P11" s="228">
        <v>0</v>
      </c>
      <c r="Q11" s="228">
        <f>ROUND(E11*P11,2)</f>
        <v>0</v>
      </c>
      <c r="R11" s="228"/>
      <c r="S11" s="228" t="s">
        <v>132</v>
      </c>
      <c r="T11" s="228" t="s">
        <v>113</v>
      </c>
      <c r="U11" s="228">
        <v>0.35</v>
      </c>
      <c r="V11" s="228">
        <f>ROUND(E11*U11,2)</f>
        <v>0.35</v>
      </c>
      <c r="W11" s="228"/>
      <c r="X11" s="228" t="s">
        <v>114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115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3">
        <v>4</v>
      </c>
      <c r="B12" s="244" t="s">
        <v>210</v>
      </c>
      <c r="C12" s="251" t="s">
        <v>211</v>
      </c>
      <c r="D12" s="245" t="s">
        <v>146</v>
      </c>
      <c r="E12" s="246">
        <v>1</v>
      </c>
      <c r="F12" s="247"/>
      <c r="G12" s="248">
        <f>ROUND(E12*F12,2)</f>
        <v>0</v>
      </c>
      <c r="H12" s="229"/>
      <c r="I12" s="228">
        <f>ROUND(E12*H12,2)</f>
        <v>0</v>
      </c>
      <c r="J12" s="229"/>
      <c r="K12" s="228">
        <f>ROUND(E12*J12,2)</f>
        <v>0</v>
      </c>
      <c r="L12" s="228">
        <v>21</v>
      </c>
      <c r="M12" s="228">
        <f>G12*(1+L12/100)</f>
        <v>0</v>
      </c>
      <c r="N12" s="228">
        <v>0</v>
      </c>
      <c r="O12" s="228">
        <f>ROUND(E12*N12,2)</f>
        <v>0</v>
      </c>
      <c r="P12" s="228">
        <v>0</v>
      </c>
      <c r="Q12" s="228">
        <f>ROUND(E12*P12,2)</f>
        <v>0</v>
      </c>
      <c r="R12" s="228"/>
      <c r="S12" s="228" t="s">
        <v>112</v>
      </c>
      <c r="T12" s="228" t="s">
        <v>113</v>
      </c>
      <c r="U12" s="228">
        <v>0.62</v>
      </c>
      <c r="V12" s="228">
        <f>ROUND(E12*U12,2)</f>
        <v>0.62</v>
      </c>
      <c r="W12" s="228"/>
      <c r="X12" s="228" t="s">
        <v>114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115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3">
        <v>5</v>
      </c>
      <c r="B13" s="244" t="s">
        <v>212</v>
      </c>
      <c r="C13" s="251" t="s">
        <v>213</v>
      </c>
      <c r="D13" s="245" t="s">
        <v>135</v>
      </c>
      <c r="E13" s="246">
        <v>4</v>
      </c>
      <c r="F13" s="247"/>
      <c r="G13" s="248">
        <f>ROUND(E13*F13,2)</f>
        <v>0</v>
      </c>
      <c r="H13" s="229"/>
      <c r="I13" s="228">
        <f>ROUND(E13*H13,2)</f>
        <v>0</v>
      </c>
      <c r="J13" s="229"/>
      <c r="K13" s="228">
        <f>ROUND(E13*J13,2)</f>
        <v>0</v>
      </c>
      <c r="L13" s="228">
        <v>21</v>
      </c>
      <c r="M13" s="228">
        <f>G13*(1+L13/100)</f>
        <v>0</v>
      </c>
      <c r="N13" s="228">
        <v>0</v>
      </c>
      <c r="O13" s="228">
        <f>ROUND(E13*N13,2)</f>
        <v>0</v>
      </c>
      <c r="P13" s="228">
        <v>0</v>
      </c>
      <c r="Q13" s="228">
        <f>ROUND(E13*P13,2)</f>
        <v>0</v>
      </c>
      <c r="R13" s="228"/>
      <c r="S13" s="228" t="s">
        <v>132</v>
      </c>
      <c r="T13" s="228" t="s">
        <v>113</v>
      </c>
      <c r="U13" s="228">
        <v>0.14000000000000001</v>
      </c>
      <c r="V13" s="228">
        <f>ROUND(E13*U13,2)</f>
        <v>0.56000000000000005</v>
      </c>
      <c r="W13" s="228"/>
      <c r="X13" s="228" t="s">
        <v>114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115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3">
        <v>6</v>
      </c>
      <c r="B14" s="244" t="s">
        <v>214</v>
      </c>
      <c r="C14" s="251" t="s">
        <v>215</v>
      </c>
      <c r="D14" s="245" t="s">
        <v>135</v>
      </c>
      <c r="E14" s="246">
        <v>12</v>
      </c>
      <c r="F14" s="247"/>
      <c r="G14" s="248">
        <f>ROUND(E14*F14,2)</f>
        <v>0</v>
      </c>
      <c r="H14" s="229"/>
      <c r="I14" s="228">
        <f>ROUND(E14*H14,2)</f>
        <v>0</v>
      </c>
      <c r="J14" s="229"/>
      <c r="K14" s="228">
        <f>ROUND(E14*J14,2)</f>
        <v>0</v>
      </c>
      <c r="L14" s="228">
        <v>21</v>
      </c>
      <c r="M14" s="228">
        <f>G14*(1+L14/100)</f>
        <v>0</v>
      </c>
      <c r="N14" s="228">
        <v>0</v>
      </c>
      <c r="O14" s="228">
        <f>ROUND(E14*N14,2)</f>
        <v>0</v>
      </c>
      <c r="P14" s="228">
        <v>0</v>
      </c>
      <c r="Q14" s="228">
        <f>ROUND(E14*P14,2)</f>
        <v>0</v>
      </c>
      <c r="R14" s="228"/>
      <c r="S14" s="228" t="s">
        <v>132</v>
      </c>
      <c r="T14" s="228" t="s">
        <v>113</v>
      </c>
      <c r="U14" s="228">
        <v>0.17</v>
      </c>
      <c r="V14" s="228">
        <f>ROUND(E14*U14,2)</f>
        <v>2.04</v>
      </c>
      <c r="W14" s="228"/>
      <c r="X14" s="228" t="s">
        <v>114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115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3">
        <v>7</v>
      </c>
      <c r="B15" s="244" t="s">
        <v>216</v>
      </c>
      <c r="C15" s="251" t="s">
        <v>217</v>
      </c>
      <c r="D15" s="245" t="s">
        <v>146</v>
      </c>
      <c r="E15" s="246">
        <v>1</v>
      </c>
      <c r="F15" s="247"/>
      <c r="G15" s="248">
        <f>ROUND(E15*F15,2)</f>
        <v>0</v>
      </c>
      <c r="H15" s="229"/>
      <c r="I15" s="228">
        <f>ROUND(E15*H15,2)</f>
        <v>0</v>
      </c>
      <c r="J15" s="229"/>
      <c r="K15" s="228">
        <f>ROUND(E15*J15,2)</f>
        <v>0</v>
      </c>
      <c r="L15" s="228">
        <v>21</v>
      </c>
      <c r="M15" s="228">
        <f>G15*(1+L15/100)</f>
        <v>0</v>
      </c>
      <c r="N15" s="228">
        <v>0</v>
      </c>
      <c r="O15" s="228">
        <f>ROUND(E15*N15,2)</f>
        <v>0</v>
      </c>
      <c r="P15" s="228">
        <v>0</v>
      </c>
      <c r="Q15" s="228">
        <f>ROUND(E15*P15,2)</f>
        <v>0</v>
      </c>
      <c r="R15" s="228"/>
      <c r="S15" s="228" t="s">
        <v>132</v>
      </c>
      <c r="T15" s="228" t="s">
        <v>113</v>
      </c>
      <c r="U15" s="228">
        <v>0.36</v>
      </c>
      <c r="V15" s="228">
        <f>ROUND(E15*U15,2)</f>
        <v>0.36</v>
      </c>
      <c r="W15" s="228"/>
      <c r="X15" s="228" t="s">
        <v>114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115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3">
        <v>8</v>
      </c>
      <c r="B16" s="244" t="s">
        <v>218</v>
      </c>
      <c r="C16" s="251" t="s">
        <v>219</v>
      </c>
      <c r="D16" s="245" t="s">
        <v>146</v>
      </c>
      <c r="E16" s="246">
        <v>1</v>
      </c>
      <c r="F16" s="247"/>
      <c r="G16" s="248">
        <f>ROUND(E16*F16,2)</f>
        <v>0</v>
      </c>
      <c r="H16" s="229"/>
      <c r="I16" s="228">
        <f>ROUND(E16*H16,2)</f>
        <v>0</v>
      </c>
      <c r="J16" s="229"/>
      <c r="K16" s="228">
        <f>ROUND(E16*J16,2)</f>
        <v>0</v>
      </c>
      <c r="L16" s="228">
        <v>21</v>
      </c>
      <c r="M16" s="228">
        <f>G16*(1+L16/100)</f>
        <v>0</v>
      </c>
      <c r="N16" s="228">
        <v>0</v>
      </c>
      <c r="O16" s="228">
        <f>ROUND(E16*N16,2)</f>
        <v>0</v>
      </c>
      <c r="P16" s="228">
        <v>0</v>
      </c>
      <c r="Q16" s="228">
        <f>ROUND(E16*P16,2)</f>
        <v>0</v>
      </c>
      <c r="R16" s="228"/>
      <c r="S16" s="228" t="s">
        <v>112</v>
      </c>
      <c r="T16" s="228" t="s">
        <v>113</v>
      </c>
      <c r="U16" s="228">
        <v>1.6</v>
      </c>
      <c r="V16" s="228">
        <f>ROUND(E16*U16,2)</f>
        <v>1.6</v>
      </c>
      <c r="W16" s="228"/>
      <c r="X16" s="228" t="s">
        <v>114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115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3">
        <v>9</v>
      </c>
      <c r="B17" s="244" t="s">
        <v>220</v>
      </c>
      <c r="C17" s="251" t="s">
        <v>221</v>
      </c>
      <c r="D17" s="245" t="s">
        <v>146</v>
      </c>
      <c r="E17" s="246">
        <v>1</v>
      </c>
      <c r="F17" s="247"/>
      <c r="G17" s="248">
        <f>ROUND(E17*F17,2)</f>
        <v>0</v>
      </c>
      <c r="H17" s="229"/>
      <c r="I17" s="228">
        <f>ROUND(E17*H17,2)</f>
        <v>0</v>
      </c>
      <c r="J17" s="229"/>
      <c r="K17" s="228">
        <f>ROUND(E17*J17,2)</f>
        <v>0</v>
      </c>
      <c r="L17" s="228">
        <v>21</v>
      </c>
      <c r="M17" s="228">
        <f>G17*(1+L17/100)</f>
        <v>0</v>
      </c>
      <c r="N17" s="228">
        <v>0</v>
      </c>
      <c r="O17" s="228">
        <f>ROUND(E17*N17,2)</f>
        <v>0</v>
      </c>
      <c r="P17" s="228">
        <v>0</v>
      </c>
      <c r="Q17" s="228">
        <f>ROUND(E17*P17,2)</f>
        <v>0</v>
      </c>
      <c r="R17" s="228"/>
      <c r="S17" s="228" t="s">
        <v>112</v>
      </c>
      <c r="T17" s="228" t="s">
        <v>113</v>
      </c>
      <c r="U17" s="228">
        <v>1.6</v>
      </c>
      <c r="V17" s="228">
        <f>ROUND(E17*U17,2)</f>
        <v>1.6</v>
      </c>
      <c r="W17" s="228"/>
      <c r="X17" s="228" t="s">
        <v>114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115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43">
        <v>10</v>
      </c>
      <c r="B18" s="244" t="s">
        <v>222</v>
      </c>
      <c r="C18" s="251" t="s">
        <v>223</v>
      </c>
      <c r="D18" s="245" t="s">
        <v>146</v>
      </c>
      <c r="E18" s="246">
        <v>17</v>
      </c>
      <c r="F18" s="247"/>
      <c r="G18" s="248">
        <f>ROUND(E18*F18,2)</f>
        <v>0</v>
      </c>
      <c r="H18" s="229"/>
      <c r="I18" s="228">
        <f>ROUND(E18*H18,2)</f>
        <v>0</v>
      </c>
      <c r="J18" s="229"/>
      <c r="K18" s="228">
        <f>ROUND(E18*J18,2)</f>
        <v>0</v>
      </c>
      <c r="L18" s="228">
        <v>21</v>
      </c>
      <c r="M18" s="228">
        <f>G18*(1+L18/100)</f>
        <v>0</v>
      </c>
      <c r="N18" s="228">
        <v>0</v>
      </c>
      <c r="O18" s="228">
        <f>ROUND(E18*N18,2)</f>
        <v>0</v>
      </c>
      <c r="P18" s="228">
        <v>0</v>
      </c>
      <c r="Q18" s="228">
        <f>ROUND(E18*P18,2)</f>
        <v>0</v>
      </c>
      <c r="R18" s="228"/>
      <c r="S18" s="228" t="s">
        <v>112</v>
      </c>
      <c r="T18" s="228" t="s">
        <v>113</v>
      </c>
      <c r="U18" s="228">
        <v>0.04</v>
      </c>
      <c r="V18" s="228">
        <f>ROUND(E18*U18,2)</f>
        <v>0.68</v>
      </c>
      <c r="W18" s="228"/>
      <c r="X18" s="228" t="s">
        <v>114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115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3">
        <v>11</v>
      </c>
      <c r="B19" s="244" t="s">
        <v>224</v>
      </c>
      <c r="C19" s="251" t="s">
        <v>225</v>
      </c>
      <c r="D19" s="245" t="s">
        <v>146</v>
      </c>
      <c r="E19" s="246">
        <v>12</v>
      </c>
      <c r="F19" s="247"/>
      <c r="G19" s="248">
        <f>ROUND(E19*F19,2)</f>
        <v>0</v>
      </c>
      <c r="H19" s="229"/>
      <c r="I19" s="228">
        <f>ROUND(E19*H19,2)</f>
        <v>0</v>
      </c>
      <c r="J19" s="229"/>
      <c r="K19" s="228">
        <f>ROUND(E19*J19,2)</f>
        <v>0</v>
      </c>
      <c r="L19" s="228">
        <v>21</v>
      </c>
      <c r="M19" s="228">
        <f>G19*(1+L19/100)</f>
        <v>0</v>
      </c>
      <c r="N19" s="228">
        <v>0</v>
      </c>
      <c r="O19" s="228">
        <f>ROUND(E19*N19,2)</f>
        <v>0</v>
      </c>
      <c r="P19" s="228">
        <v>0</v>
      </c>
      <c r="Q19" s="228">
        <f>ROUND(E19*P19,2)</f>
        <v>0</v>
      </c>
      <c r="R19" s="228"/>
      <c r="S19" s="228" t="s">
        <v>132</v>
      </c>
      <c r="T19" s="228" t="s">
        <v>113</v>
      </c>
      <c r="U19" s="228">
        <v>0.05</v>
      </c>
      <c r="V19" s="228">
        <f>ROUND(E19*U19,2)</f>
        <v>0.6</v>
      </c>
      <c r="W19" s="228"/>
      <c r="X19" s="228" t="s">
        <v>114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115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3">
        <v>12</v>
      </c>
      <c r="B20" s="244" t="s">
        <v>226</v>
      </c>
      <c r="C20" s="251" t="s">
        <v>227</v>
      </c>
      <c r="D20" s="245" t="s">
        <v>146</v>
      </c>
      <c r="E20" s="246">
        <v>24</v>
      </c>
      <c r="F20" s="247"/>
      <c r="G20" s="248">
        <f>ROUND(E20*F20,2)</f>
        <v>0</v>
      </c>
      <c r="H20" s="229"/>
      <c r="I20" s="228">
        <f>ROUND(E20*H20,2)</f>
        <v>0</v>
      </c>
      <c r="J20" s="229"/>
      <c r="K20" s="228">
        <f>ROUND(E20*J20,2)</f>
        <v>0</v>
      </c>
      <c r="L20" s="228">
        <v>21</v>
      </c>
      <c r="M20" s="228">
        <f>G20*(1+L20/100)</f>
        <v>0</v>
      </c>
      <c r="N20" s="228">
        <v>0</v>
      </c>
      <c r="O20" s="228">
        <f>ROUND(E20*N20,2)</f>
        <v>0</v>
      </c>
      <c r="P20" s="228">
        <v>0</v>
      </c>
      <c r="Q20" s="228">
        <f>ROUND(E20*P20,2)</f>
        <v>0</v>
      </c>
      <c r="R20" s="228"/>
      <c r="S20" s="228" t="s">
        <v>132</v>
      </c>
      <c r="T20" s="228" t="s">
        <v>113</v>
      </c>
      <c r="U20" s="228">
        <v>0.05</v>
      </c>
      <c r="V20" s="228">
        <f>ROUND(E20*U20,2)</f>
        <v>1.2</v>
      </c>
      <c r="W20" s="228"/>
      <c r="X20" s="228" t="s">
        <v>114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115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3">
        <v>13</v>
      </c>
      <c r="B21" s="244" t="s">
        <v>228</v>
      </c>
      <c r="C21" s="251" t="s">
        <v>229</v>
      </c>
      <c r="D21" s="245" t="s">
        <v>146</v>
      </c>
      <c r="E21" s="246">
        <v>25</v>
      </c>
      <c r="F21" s="247"/>
      <c r="G21" s="248">
        <f>ROUND(E21*F21,2)</f>
        <v>0</v>
      </c>
      <c r="H21" s="229"/>
      <c r="I21" s="228">
        <f>ROUND(E21*H21,2)</f>
        <v>0</v>
      </c>
      <c r="J21" s="229"/>
      <c r="K21" s="228">
        <f>ROUND(E21*J21,2)</f>
        <v>0</v>
      </c>
      <c r="L21" s="228">
        <v>21</v>
      </c>
      <c r="M21" s="228">
        <f>G21*(1+L21/100)</f>
        <v>0</v>
      </c>
      <c r="N21" s="228">
        <v>0</v>
      </c>
      <c r="O21" s="228">
        <f>ROUND(E21*N21,2)</f>
        <v>0</v>
      </c>
      <c r="P21" s="228">
        <v>0</v>
      </c>
      <c r="Q21" s="228">
        <f>ROUND(E21*P21,2)</f>
        <v>0</v>
      </c>
      <c r="R21" s="228"/>
      <c r="S21" s="228" t="s">
        <v>132</v>
      </c>
      <c r="T21" s="228" t="s">
        <v>113</v>
      </c>
      <c r="U21" s="228">
        <v>0.06</v>
      </c>
      <c r="V21" s="228">
        <f>ROUND(E21*U21,2)</f>
        <v>1.5</v>
      </c>
      <c r="W21" s="228"/>
      <c r="X21" s="228" t="s">
        <v>114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115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3">
        <v>14</v>
      </c>
      <c r="B22" s="244" t="s">
        <v>230</v>
      </c>
      <c r="C22" s="251" t="s">
        <v>231</v>
      </c>
      <c r="D22" s="245" t="s">
        <v>146</v>
      </c>
      <c r="E22" s="246">
        <v>40</v>
      </c>
      <c r="F22" s="247"/>
      <c r="G22" s="248">
        <f>ROUND(E22*F22,2)</f>
        <v>0</v>
      </c>
      <c r="H22" s="229"/>
      <c r="I22" s="228">
        <f>ROUND(E22*H22,2)</f>
        <v>0</v>
      </c>
      <c r="J22" s="229"/>
      <c r="K22" s="228">
        <f>ROUND(E22*J22,2)</f>
        <v>0</v>
      </c>
      <c r="L22" s="228">
        <v>21</v>
      </c>
      <c r="M22" s="228">
        <f>G22*(1+L22/100)</f>
        <v>0</v>
      </c>
      <c r="N22" s="228">
        <v>0</v>
      </c>
      <c r="O22" s="228">
        <f>ROUND(E22*N22,2)</f>
        <v>0</v>
      </c>
      <c r="P22" s="228">
        <v>0</v>
      </c>
      <c r="Q22" s="228">
        <f>ROUND(E22*P22,2)</f>
        <v>0</v>
      </c>
      <c r="R22" s="228"/>
      <c r="S22" s="228" t="s">
        <v>132</v>
      </c>
      <c r="T22" s="228" t="s">
        <v>113</v>
      </c>
      <c r="U22" s="228">
        <v>0.06</v>
      </c>
      <c r="V22" s="228">
        <f>ROUND(E22*U22,2)</f>
        <v>2.4</v>
      </c>
      <c r="W22" s="228"/>
      <c r="X22" s="228" t="s">
        <v>114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115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3">
        <v>15</v>
      </c>
      <c r="B23" s="244" t="s">
        <v>232</v>
      </c>
      <c r="C23" s="251" t="s">
        <v>233</v>
      </c>
      <c r="D23" s="245" t="s">
        <v>146</v>
      </c>
      <c r="E23" s="246">
        <v>8</v>
      </c>
      <c r="F23" s="247"/>
      <c r="G23" s="248">
        <f>ROUND(E23*F23,2)</f>
        <v>0</v>
      </c>
      <c r="H23" s="229"/>
      <c r="I23" s="228">
        <f>ROUND(E23*H23,2)</f>
        <v>0</v>
      </c>
      <c r="J23" s="229"/>
      <c r="K23" s="228">
        <f>ROUND(E23*J23,2)</f>
        <v>0</v>
      </c>
      <c r="L23" s="228">
        <v>21</v>
      </c>
      <c r="M23" s="228">
        <f>G23*(1+L23/100)</f>
        <v>0</v>
      </c>
      <c r="N23" s="228">
        <v>0</v>
      </c>
      <c r="O23" s="228">
        <f>ROUND(E23*N23,2)</f>
        <v>0</v>
      </c>
      <c r="P23" s="228">
        <v>0</v>
      </c>
      <c r="Q23" s="228">
        <f>ROUND(E23*P23,2)</f>
        <v>0</v>
      </c>
      <c r="R23" s="228"/>
      <c r="S23" s="228" t="s">
        <v>132</v>
      </c>
      <c r="T23" s="228" t="s">
        <v>113</v>
      </c>
      <c r="U23" s="228">
        <v>0.08</v>
      </c>
      <c r="V23" s="228">
        <f>ROUND(E23*U23,2)</f>
        <v>0.64</v>
      </c>
      <c r="W23" s="228"/>
      <c r="X23" s="228" t="s">
        <v>114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115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43">
        <v>16</v>
      </c>
      <c r="B24" s="244" t="s">
        <v>234</v>
      </c>
      <c r="C24" s="251" t="s">
        <v>235</v>
      </c>
      <c r="D24" s="245" t="s">
        <v>146</v>
      </c>
      <c r="E24" s="246">
        <v>4</v>
      </c>
      <c r="F24" s="247"/>
      <c r="G24" s="248">
        <f>ROUND(E24*F24,2)</f>
        <v>0</v>
      </c>
      <c r="H24" s="229"/>
      <c r="I24" s="228">
        <f>ROUND(E24*H24,2)</f>
        <v>0</v>
      </c>
      <c r="J24" s="229"/>
      <c r="K24" s="228">
        <f>ROUND(E24*J24,2)</f>
        <v>0</v>
      </c>
      <c r="L24" s="228">
        <v>21</v>
      </c>
      <c r="M24" s="228">
        <f>G24*(1+L24/100)</f>
        <v>0</v>
      </c>
      <c r="N24" s="228">
        <v>0</v>
      </c>
      <c r="O24" s="228">
        <f>ROUND(E24*N24,2)</f>
        <v>0</v>
      </c>
      <c r="P24" s="228">
        <v>0</v>
      </c>
      <c r="Q24" s="228">
        <f>ROUND(E24*P24,2)</f>
        <v>0</v>
      </c>
      <c r="R24" s="228"/>
      <c r="S24" s="228" t="s">
        <v>132</v>
      </c>
      <c r="T24" s="228" t="s">
        <v>113</v>
      </c>
      <c r="U24" s="228">
        <v>0.11</v>
      </c>
      <c r="V24" s="228">
        <f>ROUND(E24*U24,2)</f>
        <v>0.44</v>
      </c>
      <c r="W24" s="228"/>
      <c r="X24" s="228" t="s">
        <v>114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115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43">
        <v>17</v>
      </c>
      <c r="B25" s="244" t="s">
        <v>236</v>
      </c>
      <c r="C25" s="251" t="s">
        <v>237</v>
      </c>
      <c r="D25" s="245" t="s">
        <v>146</v>
      </c>
      <c r="E25" s="246">
        <v>19</v>
      </c>
      <c r="F25" s="247"/>
      <c r="G25" s="248">
        <f>ROUND(E25*F25,2)</f>
        <v>0</v>
      </c>
      <c r="H25" s="229"/>
      <c r="I25" s="228">
        <f>ROUND(E25*H25,2)</f>
        <v>0</v>
      </c>
      <c r="J25" s="229"/>
      <c r="K25" s="228">
        <f>ROUND(E25*J25,2)</f>
        <v>0</v>
      </c>
      <c r="L25" s="228">
        <v>21</v>
      </c>
      <c r="M25" s="228">
        <f>G25*(1+L25/100)</f>
        <v>0</v>
      </c>
      <c r="N25" s="228">
        <v>0</v>
      </c>
      <c r="O25" s="228">
        <f>ROUND(E25*N25,2)</f>
        <v>0</v>
      </c>
      <c r="P25" s="228">
        <v>0</v>
      </c>
      <c r="Q25" s="228">
        <f>ROUND(E25*P25,2)</f>
        <v>0</v>
      </c>
      <c r="R25" s="228"/>
      <c r="S25" s="228" t="s">
        <v>132</v>
      </c>
      <c r="T25" s="228" t="s">
        <v>113</v>
      </c>
      <c r="U25" s="228">
        <v>0.35</v>
      </c>
      <c r="V25" s="228">
        <f>ROUND(E25*U25,2)</f>
        <v>6.65</v>
      </c>
      <c r="W25" s="228"/>
      <c r="X25" s="228" t="s">
        <v>114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115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3">
        <v>18</v>
      </c>
      <c r="B26" s="244" t="s">
        <v>238</v>
      </c>
      <c r="C26" s="251" t="s">
        <v>239</v>
      </c>
      <c r="D26" s="245" t="s">
        <v>146</v>
      </c>
      <c r="E26" s="246">
        <v>6</v>
      </c>
      <c r="F26" s="247"/>
      <c r="G26" s="248">
        <f>ROUND(E26*F26,2)</f>
        <v>0</v>
      </c>
      <c r="H26" s="229"/>
      <c r="I26" s="228">
        <f>ROUND(E26*H26,2)</f>
        <v>0</v>
      </c>
      <c r="J26" s="229"/>
      <c r="K26" s="228">
        <f>ROUND(E26*J26,2)</f>
        <v>0</v>
      </c>
      <c r="L26" s="228">
        <v>21</v>
      </c>
      <c r="M26" s="228">
        <f>G26*(1+L26/100)</f>
        <v>0</v>
      </c>
      <c r="N26" s="228">
        <v>0</v>
      </c>
      <c r="O26" s="228">
        <f>ROUND(E26*N26,2)</f>
        <v>0</v>
      </c>
      <c r="P26" s="228">
        <v>0</v>
      </c>
      <c r="Q26" s="228">
        <f>ROUND(E26*P26,2)</f>
        <v>0</v>
      </c>
      <c r="R26" s="228"/>
      <c r="S26" s="228" t="s">
        <v>132</v>
      </c>
      <c r="T26" s="228" t="s">
        <v>113</v>
      </c>
      <c r="U26" s="228">
        <v>0.42</v>
      </c>
      <c r="V26" s="228">
        <f>ROUND(E26*U26,2)</f>
        <v>2.52</v>
      </c>
      <c r="W26" s="228"/>
      <c r="X26" s="228" t="s">
        <v>114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115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3">
        <v>19</v>
      </c>
      <c r="B27" s="244" t="s">
        <v>240</v>
      </c>
      <c r="C27" s="251" t="s">
        <v>241</v>
      </c>
      <c r="D27" s="245" t="s">
        <v>146</v>
      </c>
      <c r="E27" s="246">
        <v>3</v>
      </c>
      <c r="F27" s="247"/>
      <c r="G27" s="248">
        <f>ROUND(E27*F27,2)</f>
        <v>0</v>
      </c>
      <c r="H27" s="229"/>
      <c r="I27" s="228">
        <f>ROUND(E27*H27,2)</f>
        <v>0</v>
      </c>
      <c r="J27" s="229"/>
      <c r="K27" s="228">
        <f>ROUND(E27*J27,2)</f>
        <v>0</v>
      </c>
      <c r="L27" s="228">
        <v>21</v>
      </c>
      <c r="M27" s="228">
        <f>G27*(1+L27/100)</f>
        <v>0</v>
      </c>
      <c r="N27" s="228">
        <v>0</v>
      </c>
      <c r="O27" s="228">
        <f>ROUND(E27*N27,2)</f>
        <v>0</v>
      </c>
      <c r="P27" s="228">
        <v>0</v>
      </c>
      <c r="Q27" s="228">
        <f>ROUND(E27*P27,2)</f>
        <v>0</v>
      </c>
      <c r="R27" s="228"/>
      <c r="S27" s="228" t="s">
        <v>132</v>
      </c>
      <c r="T27" s="228" t="s">
        <v>113</v>
      </c>
      <c r="U27" s="228">
        <v>0.5</v>
      </c>
      <c r="V27" s="228">
        <f>ROUND(E27*U27,2)</f>
        <v>1.5</v>
      </c>
      <c r="W27" s="228"/>
      <c r="X27" s="228" t="s">
        <v>114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115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2.5" outlineLevel="1" x14ac:dyDescent="0.2">
      <c r="A28" s="243">
        <v>20</v>
      </c>
      <c r="B28" s="244" t="s">
        <v>242</v>
      </c>
      <c r="C28" s="251" t="s">
        <v>243</v>
      </c>
      <c r="D28" s="245" t="s">
        <v>146</v>
      </c>
      <c r="E28" s="246">
        <v>60</v>
      </c>
      <c r="F28" s="247"/>
      <c r="G28" s="248">
        <f>ROUND(E28*F28,2)</f>
        <v>0</v>
      </c>
      <c r="H28" s="229"/>
      <c r="I28" s="228">
        <f>ROUND(E28*H28,2)</f>
        <v>0</v>
      </c>
      <c r="J28" s="229"/>
      <c r="K28" s="228">
        <f>ROUND(E28*J28,2)</f>
        <v>0</v>
      </c>
      <c r="L28" s="228">
        <v>21</v>
      </c>
      <c r="M28" s="228">
        <f>G28*(1+L28/100)</f>
        <v>0</v>
      </c>
      <c r="N28" s="228">
        <v>1.0000000000000001E-5</v>
      </c>
      <c r="O28" s="228">
        <f>ROUND(E28*N28,2)</f>
        <v>0</v>
      </c>
      <c r="P28" s="228">
        <v>0</v>
      </c>
      <c r="Q28" s="228">
        <f>ROUND(E28*P28,2)</f>
        <v>0</v>
      </c>
      <c r="R28" s="228"/>
      <c r="S28" s="228" t="s">
        <v>132</v>
      </c>
      <c r="T28" s="228" t="s">
        <v>113</v>
      </c>
      <c r="U28" s="228">
        <v>0.03</v>
      </c>
      <c r="V28" s="228">
        <f>ROUND(E28*U28,2)</f>
        <v>1.8</v>
      </c>
      <c r="W28" s="228"/>
      <c r="X28" s="228" t="s">
        <v>114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115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43">
        <v>21</v>
      </c>
      <c r="B29" s="244" t="s">
        <v>244</v>
      </c>
      <c r="C29" s="251" t="s">
        <v>245</v>
      </c>
      <c r="D29" s="245" t="s">
        <v>146</v>
      </c>
      <c r="E29" s="246">
        <v>60</v>
      </c>
      <c r="F29" s="247"/>
      <c r="G29" s="248">
        <f>ROUND(E29*F29,2)</f>
        <v>0</v>
      </c>
      <c r="H29" s="229"/>
      <c r="I29" s="228">
        <f>ROUND(E29*H29,2)</f>
        <v>0</v>
      </c>
      <c r="J29" s="229"/>
      <c r="K29" s="228">
        <f>ROUND(E29*J29,2)</f>
        <v>0</v>
      </c>
      <c r="L29" s="228">
        <v>21</v>
      </c>
      <c r="M29" s="228">
        <f>G29*(1+L29/100)</f>
        <v>0</v>
      </c>
      <c r="N29" s="228">
        <v>0</v>
      </c>
      <c r="O29" s="228">
        <f>ROUND(E29*N29,2)</f>
        <v>0</v>
      </c>
      <c r="P29" s="228">
        <v>0</v>
      </c>
      <c r="Q29" s="228">
        <f>ROUND(E29*P29,2)</f>
        <v>0</v>
      </c>
      <c r="R29" s="228"/>
      <c r="S29" s="228" t="s">
        <v>132</v>
      </c>
      <c r="T29" s="228" t="s">
        <v>113</v>
      </c>
      <c r="U29" s="228">
        <v>0.03</v>
      </c>
      <c r="V29" s="228">
        <f>ROUND(E29*U29,2)</f>
        <v>1.8</v>
      </c>
      <c r="W29" s="228"/>
      <c r="X29" s="228" t="s">
        <v>114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115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3">
        <v>22</v>
      </c>
      <c r="B30" s="244" t="s">
        <v>246</v>
      </c>
      <c r="C30" s="251" t="s">
        <v>247</v>
      </c>
      <c r="D30" s="245" t="s">
        <v>146</v>
      </c>
      <c r="E30" s="246">
        <v>18</v>
      </c>
      <c r="F30" s="247"/>
      <c r="G30" s="248">
        <f>ROUND(E30*F30,2)</f>
        <v>0</v>
      </c>
      <c r="H30" s="229"/>
      <c r="I30" s="228">
        <f>ROUND(E30*H30,2)</f>
        <v>0</v>
      </c>
      <c r="J30" s="229"/>
      <c r="K30" s="228">
        <f>ROUND(E30*J30,2)</f>
        <v>0</v>
      </c>
      <c r="L30" s="228">
        <v>21</v>
      </c>
      <c r="M30" s="228">
        <f>G30*(1+L30/100)</f>
        <v>0</v>
      </c>
      <c r="N30" s="228">
        <v>0</v>
      </c>
      <c r="O30" s="228">
        <f>ROUND(E30*N30,2)</f>
        <v>0</v>
      </c>
      <c r="P30" s="228">
        <v>0</v>
      </c>
      <c r="Q30" s="228">
        <f>ROUND(E30*P30,2)</f>
        <v>0</v>
      </c>
      <c r="R30" s="228"/>
      <c r="S30" s="228" t="s">
        <v>132</v>
      </c>
      <c r="T30" s="228" t="s">
        <v>113</v>
      </c>
      <c r="U30" s="228">
        <v>0.06</v>
      </c>
      <c r="V30" s="228">
        <f>ROUND(E30*U30,2)</f>
        <v>1.08</v>
      </c>
      <c r="W30" s="228"/>
      <c r="X30" s="228" t="s">
        <v>114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115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43">
        <v>23</v>
      </c>
      <c r="B31" s="244" t="s">
        <v>248</v>
      </c>
      <c r="C31" s="251" t="s">
        <v>249</v>
      </c>
      <c r="D31" s="245" t="s">
        <v>146</v>
      </c>
      <c r="E31" s="246">
        <v>1</v>
      </c>
      <c r="F31" s="247"/>
      <c r="G31" s="248">
        <f>ROUND(E31*F31,2)</f>
        <v>0</v>
      </c>
      <c r="H31" s="229"/>
      <c r="I31" s="228">
        <f>ROUND(E31*H31,2)</f>
        <v>0</v>
      </c>
      <c r="J31" s="229"/>
      <c r="K31" s="228">
        <f>ROUND(E31*J31,2)</f>
        <v>0</v>
      </c>
      <c r="L31" s="228">
        <v>21</v>
      </c>
      <c r="M31" s="228">
        <f>G31*(1+L31/100)</f>
        <v>0</v>
      </c>
      <c r="N31" s="228">
        <v>0</v>
      </c>
      <c r="O31" s="228">
        <f>ROUND(E31*N31,2)</f>
        <v>0</v>
      </c>
      <c r="P31" s="228">
        <v>0</v>
      </c>
      <c r="Q31" s="228">
        <f>ROUND(E31*P31,2)</f>
        <v>0</v>
      </c>
      <c r="R31" s="228"/>
      <c r="S31" s="228" t="s">
        <v>112</v>
      </c>
      <c r="T31" s="228" t="s">
        <v>113</v>
      </c>
      <c r="U31" s="228">
        <v>1</v>
      </c>
      <c r="V31" s="228">
        <f>ROUND(E31*U31,2)</f>
        <v>1</v>
      </c>
      <c r="W31" s="228"/>
      <c r="X31" s="228" t="s">
        <v>114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115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43">
        <v>24</v>
      </c>
      <c r="B32" s="244" t="s">
        <v>250</v>
      </c>
      <c r="C32" s="251" t="s">
        <v>251</v>
      </c>
      <c r="D32" s="245" t="s">
        <v>146</v>
      </c>
      <c r="E32" s="246">
        <v>3</v>
      </c>
      <c r="F32" s="247"/>
      <c r="G32" s="248">
        <f>ROUND(E32*F32,2)</f>
        <v>0</v>
      </c>
      <c r="H32" s="229"/>
      <c r="I32" s="228">
        <f>ROUND(E32*H32,2)</f>
        <v>0</v>
      </c>
      <c r="J32" s="229"/>
      <c r="K32" s="228">
        <f>ROUND(E32*J32,2)</f>
        <v>0</v>
      </c>
      <c r="L32" s="228">
        <v>21</v>
      </c>
      <c r="M32" s="228">
        <f>G32*(1+L32/100)</f>
        <v>0</v>
      </c>
      <c r="N32" s="228">
        <v>0</v>
      </c>
      <c r="O32" s="228">
        <f>ROUND(E32*N32,2)</f>
        <v>0</v>
      </c>
      <c r="P32" s="228">
        <v>0</v>
      </c>
      <c r="Q32" s="228">
        <f>ROUND(E32*P32,2)</f>
        <v>0</v>
      </c>
      <c r="R32" s="228"/>
      <c r="S32" s="228" t="s">
        <v>112</v>
      </c>
      <c r="T32" s="228" t="s">
        <v>113</v>
      </c>
      <c r="U32" s="228">
        <v>0.66</v>
      </c>
      <c r="V32" s="228">
        <f>ROUND(E32*U32,2)</f>
        <v>1.98</v>
      </c>
      <c r="W32" s="228"/>
      <c r="X32" s="228" t="s">
        <v>114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115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43">
        <v>25</v>
      </c>
      <c r="B33" s="244" t="s">
        <v>252</v>
      </c>
      <c r="C33" s="251" t="s">
        <v>253</v>
      </c>
      <c r="D33" s="245" t="s">
        <v>146</v>
      </c>
      <c r="E33" s="246">
        <v>1</v>
      </c>
      <c r="F33" s="247"/>
      <c r="G33" s="248">
        <f>ROUND(E33*F33,2)</f>
        <v>0</v>
      </c>
      <c r="H33" s="229"/>
      <c r="I33" s="228">
        <f>ROUND(E33*H33,2)</f>
        <v>0</v>
      </c>
      <c r="J33" s="229"/>
      <c r="K33" s="228">
        <f>ROUND(E33*J33,2)</f>
        <v>0</v>
      </c>
      <c r="L33" s="228">
        <v>21</v>
      </c>
      <c r="M33" s="228">
        <f>G33*(1+L33/100)</f>
        <v>0</v>
      </c>
      <c r="N33" s="228">
        <v>0</v>
      </c>
      <c r="O33" s="228">
        <f>ROUND(E33*N33,2)</f>
        <v>0</v>
      </c>
      <c r="P33" s="228">
        <v>0</v>
      </c>
      <c r="Q33" s="228">
        <f>ROUND(E33*P33,2)</f>
        <v>0</v>
      </c>
      <c r="R33" s="228"/>
      <c r="S33" s="228" t="s">
        <v>132</v>
      </c>
      <c r="T33" s="228" t="s">
        <v>113</v>
      </c>
      <c r="U33" s="228">
        <v>0.39</v>
      </c>
      <c r="V33" s="228">
        <f>ROUND(E33*U33,2)</f>
        <v>0.39</v>
      </c>
      <c r="W33" s="228"/>
      <c r="X33" s="228" t="s">
        <v>114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115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3">
        <v>26</v>
      </c>
      <c r="B34" s="244" t="s">
        <v>254</v>
      </c>
      <c r="C34" s="251" t="s">
        <v>255</v>
      </c>
      <c r="D34" s="245" t="s">
        <v>146</v>
      </c>
      <c r="E34" s="246">
        <v>1</v>
      </c>
      <c r="F34" s="247"/>
      <c r="G34" s="248">
        <f>ROUND(E34*F34,2)</f>
        <v>0</v>
      </c>
      <c r="H34" s="229"/>
      <c r="I34" s="228">
        <f>ROUND(E34*H34,2)</f>
        <v>0</v>
      </c>
      <c r="J34" s="229"/>
      <c r="K34" s="228">
        <f>ROUND(E34*J34,2)</f>
        <v>0</v>
      </c>
      <c r="L34" s="228">
        <v>21</v>
      </c>
      <c r="M34" s="228">
        <f>G34*(1+L34/100)</f>
        <v>0</v>
      </c>
      <c r="N34" s="228">
        <v>0</v>
      </c>
      <c r="O34" s="228">
        <f>ROUND(E34*N34,2)</f>
        <v>0</v>
      </c>
      <c r="P34" s="228">
        <v>0</v>
      </c>
      <c r="Q34" s="228">
        <f>ROUND(E34*P34,2)</f>
        <v>0</v>
      </c>
      <c r="R34" s="228"/>
      <c r="S34" s="228" t="s">
        <v>132</v>
      </c>
      <c r="T34" s="228" t="s">
        <v>113</v>
      </c>
      <c r="U34" s="228">
        <v>0.2</v>
      </c>
      <c r="V34" s="228">
        <f>ROUND(E34*U34,2)</f>
        <v>0.2</v>
      </c>
      <c r="W34" s="228"/>
      <c r="X34" s="228" t="s">
        <v>114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115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43">
        <v>27</v>
      </c>
      <c r="B35" s="244" t="s">
        <v>256</v>
      </c>
      <c r="C35" s="251" t="s">
        <v>257</v>
      </c>
      <c r="D35" s="245" t="s">
        <v>146</v>
      </c>
      <c r="E35" s="246">
        <v>1</v>
      </c>
      <c r="F35" s="247"/>
      <c r="G35" s="248">
        <f>ROUND(E35*F35,2)</f>
        <v>0</v>
      </c>
      <c r="H35" s="229"/>
      <c r="I35" s="228">
        <f>ROUND(E35*H35,2)</f>
        <v>0</v>
      </c>
      <c r="J35" s="229"/>
      <c r="K35" s="228">
        <f>ROUND(E35*J35,2)</f>
        <v>0</v>
      </c>
      <c r="L35" s="228">
        <v>21</v>
      </c>
      <c r="M35" s="228">
        <f>G35*(1+L35/100)</f>
        <v>0</v>
      </c>
      <c r="N35" s="228">
        <v>0</v>
      </c>
      <c r="O35" s="228">
        <f>ROUND(E35*N35,2)</f>
        <v>0</v>
      </c>
      <c r="P35" s="228">
        <v>0</v>
      </c>
      <c r="Q35" s="228">
        <f>ROUND(E35*P35,2)</f>
        <v>0</v>
      </c>
      <c r="R35" s="228"/>
      <c r="S35" s="228" t="s">
        <v>132</v>
      </c>
      <c r="T35" s="228" t="s">
        <v>113</v>
      </c>
      <c r="U35" s="228">
        <v>0.45</v>
      </c>
      <c r="V35" s="228">
        <f>ROUND(E35*U35,2)</f>
        <v>0.45</v>
      </c>
      <c r="W35" s="228"/>
      <c r="X35" s="228" t="s">
        <v>114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115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43">
        <v>28</v>
      </c>
      <c r="B36" s="244" t="s">
        <v>258</v>
      </c>
      <c r="C36" s="251" t="s">
        <v>259</v>
      </c>
      <c r="D36" s="245" t="s">
        <v>146</v>
      </c>
      <c r="E36" s="246">
        <v>1</v>
      </c>
      <c r="F36" s="247"/>
      <c r="G36" s="248">
        <f>ROUND(E36*F36,2)</f>
        <v>0</v>
      </c>
      <c r="H36" s="229"/>
      <c r="I36" s="228">
        <f>ROUND(E36*H36,2)</f>
        <v>0</v>
      </c>
      <c r="J36" s="229"/>
      <c r="K36" s="228">
        <f>ROUND(E36*J36,2)</f>
        <v>0</v>
      </c>
      <c r="L36" s="228">
        <v>21</v>
      </c>
      <c r="M36" s="228">
        <f>G36*(1+L36/100)</f>
        <v>0</v>
      </c>
      <c r="N36" s="228">
        <v>0</v>
      </c>
      <c r="O36" s="228">
        <f>ROUND(E36*N36,2)</f>
        <v>0</v>
      </c>
      <c r="P36" s="228">
        <v>0</v>
      </c>
      <c r="Q36" s="228">
        <f>ROUND(E36*P36,2)</f>
        <v>0</v>
      </c>
      <c r="R36" s="228"/>
      <c r="S36" s="228" t="s">
        <v>132</v>
      </c>
      <c r="T36" s="228" t="s">
        <v>113</v>
      </c>
      <c r="U36" s="228">
        <v>0.2</v>
      </c>
      <c r="V36" s="228">
        <f>ROUND(E36*U36,2)</f>
        <v>0.2</v>
      </c>
      <c r="W36" s="228"/>
      <c r="X36" s="228" t="s">
        <v>114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115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3">
        <v>29</v>
      </c>
      <c r="B37" s="244" t="s">
        <v>260</v>
      </c>
      <c r="C37" s="251" t="s">
        <v>261</v>
      </c>
      <c r="D37" s="245" t="s">
        <v>146</v>
      </c>
      <c r="E37" s="246">
        <v>1</v>
      </c>
      <c r="F37" s="247"/>
      <c r="G37" s="248">
        <f>ROUND(E37*F37,2)</f>
        <v>0</v>
      </c>
      <c r="H37" s="229"/>
      <c r="I37" s="228">
        <f>ROUND(E37*H37,2)</f>
        <v>0</v>
      </c>
      <c r="J37" s="229"/>
      <c r="K37" s="228">
        <f>ROUND(E37*J37,2)</f>
        <v>0</v>
      </c>
      <c r="L37" s="228">
        <v>21</v>
      </c>
      <c r="M37" s="228">
        <f>G37*(1+L37/100)</f>
        <v>0</v>
      </c>
      <c r="N37" s="228">
        <v>0</v>
      </c>
      <c r="O37" s="228">
        <f>ROUND(E37*N37,2)</f>
        <v>0</v>
      </c>
      <c r="P37" s="228">
        <v>0</v>
      </c>
      <c r="Q37" s="228">
        <f>ROUND(E37*P37,2)</f>
        <v>0</v>
      </c>
      <c r="R37" s="228"/>
      <c r="S37" s="228" t="s">
        <v>132</v>
      </c>
      <c r="T37" s="228" t="s">
        <v>113</v>
      </c>
      <c r="U37" s="228">
        <v>0.43</v>
      </c>
      <c r="V37" s="228">
        <f>ROUND(E37*U37,2)</f>
        <v>0.43</v>
      </c>
      <c r="W37" s="228"/>
      <c r="X37" s="228" t="s">
        <v>114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115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43">
        <v>30</v>
      </c>
      <c r="B38" s="244" t="s">
        <v>262</v>
      </c>
      <c r="C38" s="251" t="s">
        <v>263</v>
      </c>
      <c r="D38" s="245" t="s">
        <v>146</v>
      </c>
      <c r="E38" s="246">
        <v>1</v>
      </c>
      <c r="F38" s="247"/>
      <c r="G38" s="248">
        <f>ROUND(E38*F38,2)</f>
        <v>0</v>
      </c>
      <c r="H38" s="229"/>
      <c r="I38" s="228">
        <f>ROUND(E38*H38,2)</f>
        <v>0</v>
      </c>
      <c r="J38" s="229"/>
      <c r="K38" s="228">
        <f>ROUND(E38*J38,2)</f>
        <v>0</v>
      </c>
      <c r="L38" s="228">
        <v>21</v>
      </c>
      <c r="M38" s="228">
        <f>G38*(1+L38/100)</f>
        <v>0</v>
      </c>
      <c r="N38" s="228">
        <v>0</v>
      </c>
      <c r="O38" s="228">
        <f>ROUND(E38*N38,2)</f>
        <v>0</v>
      </c>
      <c r="P38" s="228">
        <v>0</v>
      </c>
      <c r="Q38" s="228">
        <f>ROUND(E38*P38,2)</f>
        <v>0</v>
      </c>
      <c r="R38" s="228"/>
      <c r="S38" s="228" t="s">
        <v>112</v>
      </c>
      <c r="T38" s="228" t="s">
        <v>113</v>
      </c>
      <c r="U38" s="228">
        <v>0.21</v>
      </c>
      <c r="V38" s="228">
        <f>ROUND(E38*U38,2)</f>
        <v>0.21</v>
      </c>
      <c r="W38" s="228"/>
      <c r="X38" s="228" t="s">
        <v>114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115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43">
        <v>31</v>
      </c>
      <c r="B39" s="244" t="s">
        <v>264</v>
      </c>
      <c r="C39" s="251" t="s">
        <v>265</v>
      </c>
      <c r="D39" s="245" t="s">
        <v>135</v>
      </c>
      <c r="E39" s="246">
        <v>10</v>
      </c>
      <c r="F39" s="247"/>
      <c r="G39" s="248">
        <f>ROUND(E39*F39,2)</f>
        <v>0</v>
      </c>
      <c r="H39" s="229"/>
      <c r="I39" s="228">
        <f>ROUND(E39*H39,2)</f>
        <v>0</v>
      </c>
      <c r="J39" s="229"/>
      <c r="K39" s="228">
        <f>ROUND(E39*J39,2)</f>
        <v>0</v>
      </c>
      <c r="L39" s="228">
        <v>21</v>
      </c>
      <c r="M39" s="228">
        <f>G39*(1+L39/100)</f>
        <v>0</v>
      </c>
      <c r="N39" s="228">
        <v>0</v>
      </c>
      <c r="O39" s="228">
        <f>ROUND(E39*N39,2)</f>
        <v>0</v>
      </c>
      <c r="P39" s="228">
        <v>0</v>
      </c>
      <c r="Q39" s="228">
        <f>ROUND(E39*P39,2)</f>
        <v>0</v>
      </c>
      <c r="R39" s="228"/>
      <c r="S39" s="228" t="s">
        <v>132</v>
      </c>
      <c r="T39" s="228" t="s">
        <v>113</v>
      </c>
      <c r="U39" s="228">
        <v>0.14000000000000001</v>
      </c>
      <c r="V39" s="228">
        <f>ROUND(E39*U39,2)</f>
        <v>1.4</v>
      </c>
      <c r="W39" s="228"/>
      <c r="X39" s="228" t="s">
        <v>114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115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ht="22.5" outlineLevel="1" x14ac:dyDescent="0.2">
      <c r="A40" s="243">
        <v>32</v>
      </c>
      <c r="B40" s="244" t="s">
        <v>266</v>
      </c>
      <c r="C40" s="251" t="s">
        <v>267</v>
      </c>
      <c r="D40" s="245" t="s">
        <v>135</v>
      </c>
      <c r="E40" s="246">
        <v>40</v>
      </c>
      <c r="F40" s="247"/>
      <c r="G40" s="248">
        <f>ROUND(E40*F40,2)</f>
        <v>0</v>
      </c>
      <c r="H40" s="229"/>
      <c r="I40" s="228">
        <f>ROUND(E40*H40,2)</f>
        <v>0</v>
      </c>
      <c r="J40" s="229"/>
      <c r="K40" s="228">
        <f>ROUND(E40*J40,2)</f>
        <v>0</v>
      </c>
      <c r="L40" s="228">
        <v>21</v>
      </c>
      <c r="M40" s="228">
        <f>G40*(1+L40/100)</f>
        <v>0</v>
      </c>
      <c r="N40" s="228">
        <v>0</v>
      </c>
      <c r="O40" s="228">
        <f>ROUND(E40*N40,2)</f>
        <v>0</v>
      </c>
      <c r="P40" s="228">
        <v>0</v>
      </c>
      <c r="Q40" s="228">
        <f>ROUND(E40*P40,2)</f>
        <v>0</v>
      </c>
      <c r="R40" s="228"/>
      <c r="S40" s="228" t="s">
        <v>132</v>
      </c>
      <c r="T40" s="228" t="s">
        <v>113</v>
      </c>
      <c r="U40" s="228">
        <v>0.1</v>
      </c>
      <c r="V40" s="228">
        <f>ROUND(E40*U40,2)</f>
        <v>4</v>
      </c>
      <c r="W40" s="228"/>
      <c r="X40" s="228" t="s">
        <v>114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115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43">
        <v>33</v>
      </c>
      <c r="B41" s="244" t="s">
        <v>268</v>
      </c>
      <c r="C41" s="251" t="s">
        <v>269</v>
      </c>
      <c r="D41" s="245" t="s">
        <v>135</v>
      </c>
      <c r="E41" s="246">
        <v>12</v>
      </c>
      <c r="F41" s="247"/>
      <c r="G41" s="248">
        <f>ROUND(E41*F41,2)</f>
        <v>0</v>
      </c>
      <c r="H41" s="229"/>
      <c r="I41" s="228">
        <f>ROUND(E41*H41,2)</f>
        <v>0</v>
      </c>
      <c r="J41" s="229"/>
      <c r="K41" s="228">
        <f>ROUND(E41*J41,2)</f>
        <v>0</v>
      </c>
      <c r="L41" s="228">
        <v>21</v>
      </c>
      <c r="M41" s="228">
        <f>G41*(1+L41/100)</f>
        <v>0</v>
      </c>
      <c r="N41" s="228">
        <v>0</v>
      </c>
      <c r="O41" s="228">
        <f>ROUND(E41*N41,2)</f>
        <v>0</v>
      </c>
      <c r="P41" s="228">
        <v>0</v>
      </c>
      <c r="Q41" s="228">
        <f>ROUND(E41*P41,2)</f>
        <v>0</v>
      </c>
      <c r="R41" s="228"/>
      <c r="S41" s="228" t="s">
        <v>132</v>
      </c>
      <c r="T41" s="228" t="s">
        <v>113</v>
      </c>
      <c r="U41" s="228">
        <v>0.1</v>
      </c>
      <c r="V41" s="228">
        <f>ROUND(E41*U41,2)</f>
        <v>1.2</v>
      </c>
      <c r="W41" s="228"/>
      <c r="X41" s="228" t="s">
        <v>114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115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43">
        <v>34</v>
      </c>
      <c r="B42" s="244" t="s">
        <v>270</v>
      </c>
      <c r="C42" s="251" t="s">
        <v>271</v>
      </c>
      <c r="D42" s="245" t="s">
        <v>135</v>
      </c>
      <c r="E42" s="246">
        <v>48</v>
      </c>
      <c r="F42" s="247"/>
      <c r="G42" s="248">
        <f>ROUND(E42*F42,2)</f>
        <v>0</v>
      </c>
      <c r="H42" s="229"/>
      <c r="I42" s="228">
        <f>ROUND(E42*H42,2)</f>
        <v>0</v>
      </c>
      <c r="J42" s="229"/>
      <c r="K42" s="228">
        <f>ROUND(E42*J42,2)</f>
        <v>0</v>
      </c>
      <c r="L42" s="228">
        <v>21</v>
      </c>
      <c r="M42" s="228">
        <f>G42*(1+L42/100)</f>
        <v>0</v>
      </c>
      <c r="N42" s="228">
        <v>0</v>
      </c>
      <c r="O42" s="228">
        <f>ROUND(E42*N42,2)</f>
        <v>0</v>
      </c>
      <c r="P42" s="228">
        <v>0</v>
      </c>
      <c r="Q42" s="228">
        <f>ROUND(E42*P42,2)</f>
        <v>0</v>
      </c>
      <c r="R42" s="228"/>
      <c r="S42" s="228" t="s">
        <v>132</v>
      </c>
      <c r="T42" s="228" t="s">
        <v>113</v>
      </c>
      <c r="U42" s="228">
        <v>0.1</v>
      </c>
      <c r="V42" s="228">
        <f>ROUND(E42*U42,2)</f>
        <v>4.8</v>
      </c>
      <c r="W42" s="228"/>
      <c r="X42" s="228" t="s">
        <v>114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115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3">
        <v>35</v>
      </c>
      <c r="B43" s="244" t="s">
        <v>272</v>
      </c>
      <c r="C43" s="251" t="s">
        <v>273</v>
      </c>
      <c r="D43" s="245" t="s">
        <v>135</v>
      </c>
      <c r="E43" s="246">
        <v>2</v>
      </c>
      <c r="F43" s="247"/>
      <c r="G43" s="248">
        <f>ROUND(E43*F43,2)</f>
        <v>0</v>
      </c>
      <c r="H43" s="229"/>
      <c r="I43" s="228">
        <f>ROUND(E43*H43,2)</f>
        <v>0</v>
      </c>
      <c r="J43" s="229"/>
      <c r="K43" s="228">
        <f>ROUND(E43*J43,2)</f>
        <v>0</v>
      </c>
      <c r="L43" s="228">
        <v>21</v>
      </c>
      <c r="M43" s="228">
        <f>G43*(1+L43/100)</f>
        <v>0</v>
      </c>
      <c r="N43" s="228">
        <v>0</v>
      </c>
      <c r="O43" s="228">
        <f>ROUND(E43*N43,2)</f>
        <v>0</v>
      </c>
      <c r="P43" s="228">
        <v>0</v>
      </c>
      <c r="Q43" s="228">
        <f>ROUND(E43*P43,2)</f>
        <v>0</v>
      </c>
      <c r="R43" s="228"/>
      <c r="S43" s="228" t="s">
        <v>132</v>
      </c>
      <c r="T43" s="228" t="s">
        <v>113</v>
      </c>
      <c r="U43" s="228">
        <v>0.1</v>
      </c>
      <c r="V43" s="228">
        <f>ROUND(E43*U43,2)</f>
        <v>0.2</v>
      </c>
      <c r="W43" s="228"/>
      <c r="X43" s="228" t="s">
        <v>114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115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43">
        <v>36</v>
      </c>
      <c r="B44" s="244" t="s">
        <v>274</v>
      </c>
      <c r="C44" s="251" t="s">
        <v>275</v>
      </c>
      <c r="D44" s="245" t="s">
        <v>135</v>
      </c>
      <c r="E44" s="246">
        <v>55</v>
      </c>
      <c r="F44" s="247"/>
      <c r="G44" s="248">
        <f>ROUND(E44*F44,2)</f>
        <v>0</v>
      </c>
      <c r="H44" s="229"/>
      <c r="I44" s="228">
        <f>ROUND(E44*H44,2)</f>
        <v>0</v>
      </c>
      <c r="J44" s="229"/>
      <c r="K44" s="228">
        <f>ROUND(E44*J44,2)</f>
        <v>0</v>
      </c>
      <c r="L44" s="228">
        <v>21</v>
      </c>
      <c r="M44" s="228">
        <f>G44*(1+L44/100)</f>
        <v>0</v>
      </c>
      <c r="N44" s="228">
        <v>0</v>
      </c>
      <c r="O44" s="228">
        <f>ROUND(E44*N44,2)</f>
        <v>0</v>
      </c>
      <c r="P44" s="228">
        <v>0</v>
      </c>
      <c r="Q44" s="228">
        <f>ROUND(E44*P44,2)</f>
        <v>0</v>
      </c>
      <c r="R44" s="228"/>
      <c r="S44" s="228" t="s">
        <v>112</v>
      </c>
      <c r="T44" s="228" t="s">
        <v>113</v>
      </c>
      <c r="U44" s="228">
        <v>0</v>
      </c>
      <c r="V44" s="228">
        <f>ROUND(E44*U44,2)</f>
        <v>0</v>
      </c>
      <c r="W44" s="228"/>
      <c r="X44" s="228" t="s">
        <v>114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115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3">
        <v>37</v>
      </c>
      <c r="B45" s="244" t="s">
        <v>276</v>
      </c>
      <c r="C45" s="251" t="s">
        <v>277</v>
      </c>
      <c r="D45" s="245" t="s">
        <v>135</v>
      </c>
      <c r="E45" s="246">
        <v>26</v>
      </c>
      <c r="F45" s="247"/>
      <c r="G45" s="248">
        <f>ROUND(E45*F45,2)</f>
        <v>0</v>
      </c>
      <c r="H45" s="229"/>
      <c r="I45" s="228">
        <f>ROUND(E45*H45,2)</f>
        <v>0</v>
      </c>
      <c r="J45" s="229"/>
      <c r="K45" s="228">
        <f>ROUND(E45*J45,2)</f>
        <v>0</v>
      </c>
      <c r="L45" s="228">
        <v>21</v>
      </c>
      <c r="M45" s="228">
        <f>G45*(1+L45/100)</f>
        <v>0</v>
      </c>
      <c r="N45" s="228">
        <v>0</v>
      </c>
      <c r="O45" s="228">
        <f>ROUND(E45*N45,2)</f>
        <v>0</v>
      </c>
      <c r="P45" s="228">
        <v>0</v>
      </c>
      <c r="Q45" s="228">
        <f>ROUND(E45*P45,2)</f>
        <v>0</v>
      </c>
      <c r="R45" s="228"/>
      <c r="S45" s="228" t="s">
        <v>132</v>
      </c>
      <c r="T45" s="228" t="s">
        <v>113</v>
      </c>
      <c r="U45" s="228">
        <v>0.12</v>
      </c>
      <c r="V45" s="228">
        <f>ROUND(E45*U45,2)</f>
        <v>3.12</v>
      </c>
      <c r="W45" s="228"/>
      <c r="X45" s="228" t="s">
        <v>114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115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43">
        <v>38</v>
      </c>
      <c r="B46" s="244" t="s">
        <v>278</v>
      </c>
      <c r="C46" s="251" t="s">
        <v>279</v>
      </c>
      <c r="D46" s="245" t="s">
        <v>135</v>
      </c>
      <c r="E46" s="246">
        <v>9</v>
      </c>
      <c r="F46" s="247"/>
      <c r="G46" s="248">
        <f>ROUND(E46*F46,2)</f>
        <v>0</v>
      </c>
      <c r="H46" s="229"/>
      <c r="I46" s="228">
        <f>ROUND(E46*H46,2)</f>
        <v>0</v>
      </c>
      <c r="J46" s="229"/>
      <c r="K46" s="228">
        <f>ROUND(E46*J46,2)</f>
        <v>0</v>
      </c>
      <c r="L46" s="228">
        <v>21</v>
      </c>
      <c r="M46" s="228">
        <f>G46*(1+L46/100)</f>
        <v>0</v>
      </c>
      <c r="N46" s="228">
        <v>1.07E-3</v>
      </c>
      <c r="O46" s="228">
        <f>ROUND(E46*N46,2)</f>
        <v>0.01</v>
      </c>
      <c r="P46" s="228">
        <v>0</v>
      </c>
      <c r="Q46" s="228">
        <f>ROUND(E46*P46,2)</f>
        <v>0</v>
      </c>
      <c r="R46" s="228"/>
      <c r="S46" s="228" t="s">
        <v>132</v>
      </c>
      <c r="T46" s="228" t="s">
        <v>113</v>
      </c>
      <c r="U46" s="228">
        <v>0.3</v>
      </c>
      <c r="V46" s="228">
        <f>ROUND(E46*U46,2)</f>
        <v>2.7</v>
      </c>
      <c r="W46" s="228"/>
      <c r="X46" s="228" t="s">
        <v>114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115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43">
        <v>39</v>
      </c>
      <c r="B47" s="244" t="s">
        <v>280</v>
      </c>
      <c r="C47" s="251" t="s">
        <v>281</v>
      </c>
      <c r="D47" s="245" t="s">
        <v>146</v>
      </c>
      <c r="E47" s="246">
        <v>6</v>
      </c>
      <c r="F47" s="247"/>
      <c r="G47" s="248">
        <f>ROUND(E47*F47,2)</f>
        <v>0</v>
      </c>
      <c r="H47" s="229"/>
      <c r="I47" s="228">
        <f>ROUND(E47*H47,2)</f>
        <v>0</v>
      </c>
      <c r="J47" s="229"/>
      <c r="K47" s="228">
        <f>ROUND(E47*J47,2)</f>
        <v>0</v>
      </c>
      <c r="L47" s="228">
        <v>21</v>
      </c>
      <c r="M47" s="228">
        <f>G47*(1+L47/100)</f>
        <v>0</v>
      </c>
      <c r="N47" s="228">
        <v>0</v>
      </c>
      <c r="O47" s="228">
        <f>ROUND(E47*N47,2)</f>
        <v>0</v>
      </c>
      <c r="P47" s="228">
        <v>0</v>
      </c>
      <c r="Q47" s="228">
        <f>ROUND(E47*P47,2)</f>
        <v>0</v>
      </c>
      <c r="R47" s="228"/>
      <c r="S47" s="228" t="s">
        <v>132</v>
      </c>
      <c r="T47" s="228" t="s">
        <v>113</v>
      </c>
      <c r="U47" s="228">
        <v>0.45</v>
      </c>
      <c r="V47" s="228">
        <f>ROUND(E47*U47,2)</f>
        <v>2.7</v>
      </c>
      <c r="W47" s="228"/>
      <c r="X47" s="228" t="s">
        <v>114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115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43">
        <v>40</v>
      </c>
      <c r="B48" s="244" t="s">
        <v>282</v>
      </c>
      <c r="C48" s="251" t="s">
        <v>283</v>
      </c>
      <c r="D48" s="245" t="s">
        <v>146</v>
      </c>
      <c r="E48" s="246">
        <v>6</v>
      </c>
      <c r="F48" s="247"/>
      <c r="G48" s="248">
        <f>ROUND(E48*F48,2)</f>
        <v>0</v>
      </c>
      <c r="H48" s="229"/>
      <c r="I48" s="228">
        <f>ROUND(E48*H48,2)</f>
        <v>0</v>
      </c>
      <c r="J48" s="229"/>
      <c r="K48" s="228">
        <f>ROUND(E48*J48,2)</f>
        <v>0</v>
      </c>
      <c r="L48" s="228">
        <v>21</v>
      </c>
      <c r="M48" s="228">
        <f>G48*(1+L48/100)</f>
        <v>0</v>
      </c>
      <c r="N48" s="228">
        <v>0</v>
      </c>
      <c r="O48" s="228">
        <f>ROUND(E48*N48,2)</f>
        <v>0</v>
      </c>
      <c r="P48" s="228">
        <v>0</v>
      </c>
      <c r="Q48" s="228">
        <f>ROUND(E48*P48,2)</f>
        <v>0</v>
      </c>
      <c r="R48" s="228"/>
      <c r="S48" s="228" t="s">
        <v>132</v>
      </c>
      <c r="T48" s="228" t="s">
        <v>113</v>
      </c>
      <c r="U48" s="228">
        <v>0.14000000000000001</v>
      </c>
      <c r="V48" s="228">
        <f>ROUND(E48*U48,2)</f>
        <v>0.84</v>
      </c>
      <c r="W48" s="228"/>
      <c r="X48" s="228" t="s">
        <v>114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115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3">
        <v>41</v>
      </c>
      <c r="B49" s="244" t="s">
        <v>284</v>
      </c>
      <c r="C49" s="251" t="s">
        <v>285</v>
      </c>
      <c r="D49" s="245" t="s">
        <v>135</v>
      </c>
      <c r="E49" s="246">
        <v>9</v>
      </c>
      <c r="F49" s="247"/>
      <c r="G49" s="248">
        <f>ROUND(E49*F49,2)</f>
        <v>0</v>
      </c>
      <c r="H49" s="229"/>
      <c r="I49" s="228">
        <f>ROUND(E49*H49,2)</f>
        <v>0</v>
      </c>
      <c r="J49" s="229"/>
      <c r="K49" s="228">
        <f>ROUND(E49*J49,2)</f>
        <v>0</v>
      </c>
      <c r="L49" s="228">
        <v>21</v>
      </c>
      <c r="M49" s="228">
        <f>G49*(1+L49/100)</f>
        <v>0</v>
      </c>
      <c r="N49" s="228">
        <v>2.0000000000000002E-5</v>
      </c>
      <c r="O49" s="228">
        <f>ROUND(E49*N49,2)</f>
        <v>0</v>
      </c>
      <c r="P49" s="228">
        <v>0</v>
      </c>
      <c r="Q49" s="228">
        <f>ROUND(E49*P49,2)</f>
        <v>0</v>
      </c>
      <c r="R49" s="228"/>
      <c r="S49" s="228" t="s">
        <v>132</v>
      </c>
      <c r="T49" s="228" t="s">
        <v>113</v>
      </c>
      <c r="U49" s="228">
        <v>0.14000000000000001</v>
      </c>
      <c r="V49" s="228">
        <f>ROUND(E49*U49,2)</f>
        <v>1.26</v>
      </c>
      <c r="W49" s="228"/>
      <c r="X49" s="228" t="s">
        <v>114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115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43">
        <v>42</v>
      </c>
      <c r="B50" s="244" t="s">
        <v>286</v>
      </c>
      <c r="C50" s="251" t="s">
        <v>287</v>
      </c>
      <c r="D50" s="245" t="s">
        <v>205</v>
      </c>
      <c r="E50" s="246">
        <v>1</v>
      </c>
      <c r="F50" s="247"/>
      <c r="G50" s="248">
        <f>ROUND(E50*F50,2)</f>
        <v>0</v>
      </c>
      <c r="H50" s="229"/>
      <c r="I50" s="228">
        <f>ROUND(E50*H50,2)</f>
        <v>0</v>
      </c>
      <c r="J50" s="229"/>
      <c r="K50" s="228">
        <f>ROUND(E50*J50,2)</f>
        <v>0</v>
      </c>
      <c r="L50" s="228">
        <v>21</v>
      </c>
      <c r="M50" s="228">
        <f>G50*(1+L50/100)</f>
        <v>0</v>
      </c>
      <c r="N50" s="228">
        <v>0</v>
      </c>
      <c r="O50" s="228">
        <f>ROUND(E50*N50,2)</f>
        <v>0</v>
      </c>
      <c r="P50" s="228">
        <v>0</v>
      </c>
      <c r="Q50" s="228">
        <f>ROUND(E50*P50,2)</f>
        <v>0</v>
      </c>
      <c r="R50" s="228"/>
      <c r="S50" s="228" t="s">
        <v>112</v>
      </c>
      <c r="T50" s="228" t="s">
        <v>113</v>
      </c>
      <c r="U50" s="228">
        <v>0</v>
      </c>
      <c r="V50" s="228">
        <f>ROUND(E50*U50,2)</f>
        <v>0</v>
      </c>
      <c r="W50" s="228"/>
      <c r="X50" s="228" t="s">
        <v>114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115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3">
        <v>43</v>
      </c>
      <c r="B51" s="244" t="s">
        <v>288</v>
      </c>
      <c r="C51" s="251" t="s">
        <v>289</v>
      </c>
      <c r="D51" s="245" t="s">
        <v>135</v>
      </c>
      <c r="E51" s="246">
        <v>30</v>
      </c>
      <c r="F51" s="247"/>
      <c r="G51" s="248">
        <f>ROUND(E51*F51,2)</f>
        <v>0</v>
      </c>
      <c r="H51" s="229"/>
      <c r="I51" s="228">
        <f>ROUND(E51*H51,2)</f>
        <v>0</v>
      </c>
      <c r="J51" s="229"/>
      <c r="K51" s="228">
        <f>ROUND(E51*J51,2)</f>
        <v>0</v>
      </c>
      <c r="L51" s="228">
        <v>21</v>
      </c>
      <c r="M51" s="228">
        <f>G51*(1+L51/100)</f>
        <v>0</v>
      </c>
      <c r="N51" s="228">
        <v>0</v>
      </c>
      <c r="O51" s="228">
        <f>ROUND(E51*N51,2)</f>
        <v>0</v>
      </c>
      <c r="P51" s="228">
        <v>0</v>
      </c>
      <c r="Q51" s="228">
        <f>ROUND(E51*P51,2)</f>
        <v>0</v>
      </c>
      <c r="R51" s="228"/>
      <c r="S51" s="228" t="s">
        <v>112</v>
      </c>
      <c r="T51" s="228" t="s">
        <v>113</v>
      </c>
      <c r="U51" s="228">
        <v>0.31</v>
      </c>
      <c r="V51" s="228">
        <f>ROUND(E51*U51,2)</f>
        <v>9.3000000000000007</v>
      </c>
      <c r="W51" s="228"/>
      <c r="X51" s="228" t="s">
        <v>114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115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43">
        <v>44</v>
      </c>
      <c r="B52" s="244" t="s">
        <v>290</v>
      </c>
      <c r="C52" s="251" t="s">
        <v>291</v>
      </c>
      <c r="D52" s="245" t="s">
        <v>146</v>
      </c>
      <c r="E52" s="246">
        <v>44</v>
      </c>
      <c r="F52" s="247"/>
      <c r="G52" s="248">
        <f>ROUND(E52*F52,2)</f>
        <v>0</v>
      </c>
      <c r="H52" s="229"/>
      <c r="I52" s="228">
        <f>ROUND(E52*H52,2)</f>
        <v>0</v>
      </c>
      <c r="J52" s="229"/>
      <c r="K52" s="228">
        <f>ROUND(E52*J52,2)</f>
        <v>0</v>
      </c>
      <c r="L52" s="228">
        <v>21</v>
      </c>
      <c r="M52" s="228">
        <f>G52*(1+L52/100)</f>
        <v>0</v>
      </c>
      <c r="N52" s="228">
        <v>0</v>
      </c>
      <c r="O52" s="228">
        <f>ROUND(E52*N52,2)</f>
        <v>0</v>
      </c>
      <c r="P52" s="228">
        <v>0</v>
      </c>
      <c r="Q52" s="228">
        <f>ROUND(E52*P52,2)</f>
        <v>0</v>
      </c>
      <c r="R52" s="228"/>
      <c r="S52" s="228" t="s">
        <v>132</v>
      </c>
      <c r="T52" s="228" t="s">
        <v>113</v>
      </c>
      <c r="U52" s="228">
        <v>0.24</v>
      </c>
      <c r="V52" s="228">
        <f>ROUND(E52*U52,2)</f>
        <v>10.56</v>
      </c>
      <c r="W52" s="228"/>
      <c r="X52" s="228" t="s">
        <v>114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115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3">
        <v>45</v>
      </c>
      <c r="B53" s="244" t="s">
        <v>292</v>
      </c>
      <c r="C53" s="251" t="s">
        <v>293</v>
      </c>
      <c r="D53" s="245" t="s">
        <v>146</v>
      </c>
      <c r="E53" s="246">
        <v>26</v>
      </c>
      <c r="F53" s="247"/>
      <c r="G53" s="248">
        <f>ROUND(E53*F53,2)</f>
        <v>0</v>
      </c>
      <c r="H53" s="229"/>
      <c r="I53" s="228">
        <f>ROUND(E53*H53,2)</f>
        <v>0</v>
      </c>
      <c r="J53" s="229"/>
      <c r="K53" s="228">
        <f>ROUND(E53*J53,2)</f>
        <v>0</v>
      </c>
      <c r="L53" s="228">
        <v>21</v>
      </c>
      <c r="M53" s="228">
        <f>G53*(1+L53/100)</f>
        <v>0</v>
      </c>
      <c r="N53" s="228">
        <v>0</v>
      </c>
      <c r="O53" s="228">
        <f>ROUND(E53*N53,2)</f>
        <v>0</v>
      </c>
      <c r="P53" s="228">
        <v>0</v>
      </c>
      <c r="Q53" s="228">
        <f>ROUND(E53*P53,2)</f>
        <v>0</v>
      </c>
      <c r="R53" s="228"/>
      <c r="S53" s="228" t="s">
        <v>132</v>
      </c>
      <c r="T53" s="228" t="s">
        <v>113</v>
      </c>
      <c r="U53" s="228">
        <v>0.35</v>
      </c>
      <c r="V53" s="228">
        <f>ROUND(E53*U53,2)</f>
        <v>9.1</v>
      </c>
      <c r="W53" s="228"/>
      <c r="X53" s="228" t="s">
        <v>114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115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3">
        <v>46</v>
      </c>
      <c r="B54" s="244" t="s">
        <v>294</v>
      </c>
      <c r="C54" s="251" t="s">
        <v>295</v>
      </c>
      <c r="D54" s="245" t="s">
        <v>146</v>
      </c>
      <c r="E54" s="246">
        <v>12</v>
      </c>
      <c r="F54" s="247"/>
      <c r="G54" s="248">
        <f>ROUND(E54*F54,2)</f>
        <v>0</v>
      </c>
      <c r="H54" s="229"/>
      <c r="I54" s="228">
        <f>ROUND(E54*H54,2)</f>
        <v>0</v>
      </c>
      <c r="J54" s="229"/>
      <c r="K54" s="228">
        <f>ROUND(E54*J54,2)</f>
        <v>0</v>
      </c>
      <c r="L54" s="228">
        <v>21</v>
      </c>
      <c r="M54" s="228">
        <f>G54*(1+L54/100)</f>
        <v>0</v>
      </c>
      <c r="N54" s="228">
        <v>0</v>
      </c>
      <c r="O54" s="228">
        <f>ROUND(E54*N54,2)</f>
        <v>0</v>
      </c>
      <c r="P54" s="228">
        <v>0</v>
      </c>
      <c r="Q54" s="228">
        <f>ROUND(E54*P54,2)</f>
        <v>0</v>
      </c>
      <c r="R54" s="228"/>
      <c r="S54" s="228" t="s">
        <v>112</v>
      </c>
      <c r="T54" s="228" t="s">
        <v>113</v>
      </c>
      <c r="U54" s="228">
        <v>0.28000000000000003</v>
      </c>
      <c r="V54" s="228">
        <f>ROUND(E54*U54,2)</f>
        <v>3.36</v>
      </c>
      <c r="W54" s="228"/>
      <c r="X54" s="228" t="s">
        <v>114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115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3">
        <v>47</v>
      </c>
      <c r="B55" s="244" t="s">
        <v>296</v>
      </c>
      <c r="C55" s="251" t="s">
        <v>297</v>
      </c>
      <c r="D55" s="245" t="s">
        <v>298</v>
      </c>
      <c r="E55" s="246">
        <v>1</v>
      </c>
      <c r="F55" s="247"/>
      <c r="G55" s="248">
        <f>ROUND(E55*F55,2)</f>
        <v>0</v>
      </c>
      <c r="H55" s="229"/>
      <c r="I55" s="228">
        <f>ROUND(E55*H55,2)</f>
        <v>0</v>
      </c>
      <c r="J55" s="229"/>
      <c r="K55" s="228">
        <f>ROUND(E55*J55,2)</f>
        <v>0</v>
      </c>
      <c r="L55" s="228">
        <v>21</v>
      </c>
      <c r="M55" s="228">
        <f>G55*(1+L55/100)</f>
        <v>0</v>
      </c>
      <c r="N55" s="228">
        <v>6.0000000000000002E-5</v>
      </c>
      <c r="O55" s="228">
        <f>ROUND(E55*N55,2)</f>
        <v>0</v>
      </c>
      <c r="P55" s="228">
        <v>0</v>
      </c>
      <c r="Q55" s="228">
        <f>ROUND(E55*P55,2)</f>
        <v>0</v>
      </c>
      <c r="R55" s="228"/>
      <c r="S55" s="228" t="s">
        <v>112</v>
      </c>
      <c r="T55" s="228" t="s">
        <v>113</v>
      </c>
      <c r="U55" s="228">
        <v>0.12</v>
      </c>
      <c r="V55" s="228">
        <f>ROUND(E55*U55,2)</f>
        <v>0.12</v>
      </c>
      <c r="W55" s="228"/>
      <c r="X55" s="228" t="s">
        <v>114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115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3">
        <v>48</v>
      </c>
      <c r="B56" s="244" t="s">
        <v>299</v>
      </c>
      <c r="C56" s="251" t="s">
        <v>300</v>
      </c>
      <c r="D56" s="245" t="s">
        <v>298</v>
      </c>
      <c r="E56" s="246">
        <v>12</v>
      </c>
      <c r="F56" s="247"/>
      <c r="G56" s="248">
        <f>ROUND(E56*F56,2)</f>
        <v>0</v>
      </c>
      <c r="H56" s="229"/>
      <c r="I56" s="228">
        <f>ROUND(E56*H56,2)</f>
        <v>0</v>
      </c>
      <c r="J56" s="229"/>
      <c r="K56" s="228">
        <f>ROUND(E56*J56,2)</f>
        <v>0</v>
      </c>
      <c r="L56" s="228">
        <v>21</v>
      </c>
      <c r="M56" s="228">
        <f>G56*(1+L56/100)</f>
        <v>0</v>
      </c>
      <c r="N56" s="228">
        <v>0</v>
      </c>
      <c r="O56" s="228">
        <f>ROUND(E56*N56,2)</f>
        <v>0</v>
      </c>
      <c r="P56" s="228">
        <v>0</v>
      </c>
      <c r="Q56" s="228">
        <f>ROUND(E56*P56,2)</f>
        <v>0</v>
      </c>
      <c r="R56" s="228"/>
      <c r="S56" s="228" t="s">
        <v>112</v>
      </c>
      <c r="T56" s="228" t="s">
        <v>113</v>
      </c>
      <c r="U56" s="228">
        <v>0.18</v>
      </c>
      <c r="V56" s="228">
        <f>ROUND(E56*U56,2)</f>
        <v>2.16</v>
      </c>
      <c r="W56" s="228"/>
      <c r="X56" s="228" t="s">
        <v>114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115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x14ac:dyDescent="0.2">
      <c r="A57" s="231" t="s">
        <v>107</v>
      </c>
      <c r="B57" s="232" t="s">
        <v>60</v>
      </c>
      <c r="C57" s="250" t="s">
        <v>61</v>
      </c>
      <c r="D57" s="233"/>
      <c r="E57" s="234"/>
      <c r="F57" s="235"/>
      <c r="G57" s="236">
        <f>SUMIF(AG58:AG95,"&lt;&gt;NOR",G58:G95)</f>
        <v>0</v>
      </c>
      <c r="H57" s="230"/>
      <c r="I57" s="230">
        <f>SUM(I58:I95)</f>
        <v>0</v>
      </c>
      <c r="J57" s="230"/>
      <c r="K57" s="230">
        <f>SUM(K58:K95)</f>
        <v>0</v>
      </c>
      <c r="L57" s="230"/>
      <c r="M57" s="230">
        <f>SUM(M58:M95)</f>
        <v>0</v>
      </c>
      <c r="N57" s="230"/>
      <c r="O57" s="230">
        <f>SUM(O58:O95)</f>
        <v>0.09</v>
      </c>
      <c r="P57" s="230"/>
      <c r="Q57" s="230">
        <f>SUM(Q58:Q95)</f>
        <v>0</v>
      </c>
      <c r="R57" s="230"/>
      <c r="S57" s="230"/>
      <c r="T57" s="230"/>
      <c r="U57" s="230"/>
      <c r="V57" s="230">
        <f>SUM(V58:V95)</f>
        <v>0</v>
      </c>
      <c r="W57" s="230"/>
      <c r="X57" s="230"/>
      <c r="AG57" t="s">
        <v>108</v>
      </c>
    </row>
    <row r="58" spans="1:60" ht="22.5" outlineLevel="1" x14ac:dyDescent="0.2">
      <c r="A58" s="243">
        <v>49</v>
      </c>
      <c r="B58" s="244" t="s">
        <v>301</v>
      </c>
      <c r="C58" s="251" t="s">
        <v>302</v>
      </c>
      <c r="D58" s="245" t="s">
        <v>298</v>
      </c>
      <c r="E58" s="246">
        <v>1</v>
      </c>
      <c r="F58" s="247"/>
      <c r="G58" s="248">
        <f>ROUND(E58*F58,2)</f>
        <v>0</v>
      </c>
      <c r="H58" s="229"/>
      <c r="I58" s="228">
        <f>ROUND(E58*H58,2)</f>
        <v>0</v>
      </c>
      <c r="J58" s="229"/>
      <c r="K58" s="228">
        <f>ROUND(E58*J58,2)</f>
        <v>0</v>
      </c>
      <c r="L58" s="228">
        <v>21</v>
      </c>
      <c r="M58" s="228">
        <f>G58*(1+L58/100)</f>
        <v>0</v>
      </c>
      <c r="N58" s="228">
        <v>0</v>
      </c>
      <c r="O58" s="228">
        <f>ROUND(E58*N58,2)</f>
        <v>0</v>
      </c>
      <c r="P58" s="228">
        <v>0</v>
      </c>
      <c r="Q58" s="228">
        <f>ROUND(E58*P58,2)</f>
        <v>0</v>
      </c>
      <c r="R58" s="228"/>
      <c r="S58" s="228" t="s">
        <v>112</v>
      </c>
      <c r="T58" s="228" t="s">
        <v>113</v>
      </c>
      <c r="U58" s="228">
        <v>0</v>
      </c>
      <c r="V58" s="228">
        <f>ROUND(E58*U58,2)</f>
        <v>0</v>
      </c>
      <c r="W58" s="228"/>
      <c r="X58" s="228" t="s">
        <v>61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160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43">
        <v>50</v>
      </c>
      <c r="B59" s="244" t="s">
        <v>303</v>
      </c>
      <c r="C59" s="251" t="s">
        <v>304</v>
      </c>
      <c r="D59" s="245" t="s">
        <v>146</v>
      </c>
      <c r="E59" s="246">
        <v>1</v>
      </c>
      <c r="F59" s="247"/>
      <c r="G59" s="248">
        <f>ROUND(E59*F59,2)</f>
        <v>0</v>
      </c>
      <c r="H59" s="229"/>
      <c r="I59" s="228">
        <f>ROUND(E59*H59,2)</f>
        <v>0</v>
      </c>
      <c r="J59" s="229"/>
      <c r="K59" s="228">
        <f>ROUND(E59*J59,2)</f>
        <v>0</v>
      </c>
      <c r="L59" s="228">
        <v>21</v>
      </c>
      <c r="M59" s="228">
        <f>G59*(1+L59/100)</f>
        <v>0</v>
      </c>
      <c r="N59" s="228">
        <v>2.7E-4</v>
      </c>
      <c r="O59" s="228">
        <f>ROUND(E59*N59,2)</f>
        <v>0</v>
      </c>
      <c r="P59" s="228">
        <v>0</v>
      </c>
      <c r="Q59" s="228">
        <f>ROUND(E59*P59,2)</f>
        <v>0</v>
      </c>
      <c r="R59" s="228"/>
      <c r="S59" s="228" t="s">
        <v>112</v>
      </c>
      <c r="T59" s="228" t="s">
        <v>113</v>
      </c>
      <c r="U59" s="228">
        <v>0</v>
      </c>
      <c r="V59" s="228">
        <f>ROUND(E59*U59,2)</f>
        <v>0</v>
      </c>
      <c r="W59" s="228"/>
      <c r="X59" s="228" t="s">
        <v>61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160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43">
        <v>51</v>
      </c>
      <c r="B60" s="244" t="s">
        <v>305</v>
      </c>
      <c r="C60" s="251" t="s">
        <v>306</v>
      </c>
      <c r="D60" s="245" t="s">
        <v>146</v>
      </c>
      <c r="E60" s="246">
        <v>1</v>
      </c>
      <c r="F60" s="247"/>
      <c r="G60" s="248">
        <f>ROUND(E60*F60,2)</f>
        <v>0</v>
      </c>
      <c r="H60" s="229"/>
      <c r="I60" s="228">
        <f>ROUND(E60*H60,2)</f>
        <v>0</v>
      </c>
      <c r="J60" s="229"/>
      <c r="K60" s="228">
        <f>ROUND(E60*J60,2)</f>
        <v>0</v>
      </c>
      <c r="L60" s="228">
        <v>21</v>
      </c>
      <c r="M60" s="228">
        <f>G60*(1+L60/100)</f>
        <v>0</v>
      </c>
      <c r="N60" s="228">
        <v>5.0000000000000001E-4</v>
      </c>
      <c r="O60" s="228">
        <f>ROUND(E60*N60,2)</f>
        <v>0</v>
      </c>
      <c r="P60" s="228">
        <v>0</v>
      </c>
      <c r="Q60" s="228">
        <f>ROUND(E60*P60,2)</f>
        <v>0</v>
      </c>
      <c r="R60" s="228"/>
      <c r="S60" s="228" t="s">
        <v>112</v>
      </c>
      <c r="T60" s="228" t="s">
        <v>113</v>
      </c>
      <c r="U60" s="228">
        <v>0</v>
      </c>
      <c r="V60" s="228">
        <f>ROUND(E60*U60,2)</f>
        <v>0</v>
      </c>
      <c r="W60" s="228"/>
      <c r="X60" s="228" t="s">
        <v>61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160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43">
        <v>52</v>
      </c>
      <c r="B61" s="244" t="s">
        <v>307</v>
      </c>
      <c r="C61" s="251" t="s">
        <v>308</v>
      </c>
      <c r="D61" s="245" t="s">
        <v>135</v>
      </c>
      <c r="E61" s="246">
        <v>2</v>
      </c>
      <c r="F61" s="247"/>
      <c r="G61" s="248">
        <f>ROUND(E61*F61,2)</f>
        <v>0</v>
      </c>
      <c r="H61" s="229"/>
      <c r="I61" s="228">
        <f>ROUND(E61*H61,2)</f>
        <v>0</v>
      </c>
      <c r="J61" s="229"/>
      <c r="K61" s="228">
        <f>ROUND(E61*J61,2)</f>
        <v>0</v>
      </c>
      <c r="L61" s="228">
        <v>21</v>
      </c>
      <c r="M61" s="228">
        <f>G61*(1+L61/100)</f>
        <v>0</v>
      </c>
      <c r="N61" s="228">
        <v>3.0000000000000001E-5</v>
      </c>
      <c r="O61" s="228">
        <f>ROUND(E61*N61,2)</f>
        <v>0</v>
      </c>
      <c r="P61" s="228">
        <v>0</v>
      </c>
      <c r="Q61" s="228">
        <f>ROUND(E61*P61,2)</f>
        <v>0</v>
      </c>
      <c r="R61" s="228"/>
      <c r="S61" s="228" t="s">
        <v>112</v>
      </c>
      <c r="T61" s="228" t="s">
        <v>113</v>
      </c>
      <c r="U61" s="228">
        <v>0</v>
      </c>
      <c r="V61" s="228">
        <f>ROUND(E61*U61,2)</f>
        <v>0</v>
      </c>
      <c r="W61" s="228"/>
      <c r="X61" s="228" t="s">
        <v>61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160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3">
        <v>53</v>
      </c>
      <c r="B62" s="244" t="s">
        <v>309</v>
      </c>
      <c r="C62" s="251" t="s">
        <v>310</v>
      </c>
      <c r="D62" s="245" t="s">
        <v>135</v>
      </c>
      <c r="E62" s="246">
        <v>2</v>
      </c>
      <c r="F62" s="247"/>
      <c r="G62" s="248">
        <f>ROUND(E62*F62,2)</f>
        <v>0</v>
      </c>
      <c r="H62" s="229"/>
      <c r="I62" s="228">
        <f>ROUND(E62*H62,2)</f>
        <v>0</v>
      </c>
      <c r="J62" s="229"/>
      <c r="K62" s="228">
        <f>ROUND(E62*J62,2)</f>
        <v>0</v>
      </c>
      <c r="L62" s="228">
        <v>21</v>
      </c>
      <c r="M62" s="228">
        <f>G62*(1+L62/100)</f>
        <v>0</v>
      </c>
      <c r="N62" s="228">
        <v>3.0000000000000001E-5</v>
      </c>
      <c r="O62" s="228">
        <f>ROUND(E62*N62,2)</f>
        <v>0</v>
      </c>
      <c r="P62" s="228">
        <v>0</v>
      </c>
      <c r="Q62" s="228">
        <f>ROUND(E62*P62,2)</f>
        <v>0</v>
      </c>
      <c r="R62" s="228"/>
      <c r="S62" s="228" t="s">
        <v>112</v>
      </c>
      <c r="T62" s="228" t="s">
        <v>113</v>
      </c>
      <c r="U62" s="228">
        <v>0</v>
      </c>
      <c r="V62" s="228">
        <f>ROUND(E62*U62,2)</f>
        <v>0</v>
      </c>
      <c r="W62" s="228"/>
      <c r="X62" s="228" t="s">
        <v>61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160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3">
        <v>54</v>
      </c>
      <c r="B63" s="244" t="s">
        <v>311</v>
      </c>
      <c r="C63" s="251" t="s">
        <v>312</v>
      </c>
      <c r="D63" s="245" t="s">
        <v>135</v>
      </c>
      <c r="E63" s="246">
        <v>2</v>
      </c>
      <c r="F63" s="247"/>
      <c r="G63" s="248">
        <f>ROUND(E63*F63,2)</f>
        <v>0</v>
      </c>
      <c r="H63" s="229"/>
      <c r="I63" s="228">
        <f>ROUND(E63*H63,2)</f>
        <v>0</v>
      </c>
      <c r="J63" s="229"/>
      <c r="K63" s="228">
        <f>ROUND(E63*J63,2)</f>
        <v>0</v>
      </c>
      <c r="L63" s="228">
        <v>21</v>
      </c>
      <c r="M63" s="228">
        <f>G63*(1+L63/100)</f>
        <v>0</v>
      </c>
      <c r="N63" s="228">
        <v>1.1E-4</v>
      </c>
      <c r="O63" s="228">
        <f>ROUND(E63*N63,2)</f>
        <v>0</v>
      </c>
      <c r="P63" s="228">
        <v>0</v>
      </c>
      <c r="Q63" s="228">
        <f>ROUND(E63*P63,2)</f>
        <v>0</v>
      </c>
      <c r="R63" s="228"/>
      <c r="S63" s="228" t="s">
        <v>112</v>
      </c>
      <c r="T63" s="228" t="s">
        <v>113</v>
      </c>
      <c r="U63" s="228">
        <v>0</v>
      </c>
      <c r="V63" s="228">
        <f>ROUND(E63*U63,2)</f>
        <v>0</v>
      </c>
      <c r="W63" s="228"/>
      <c r="X63" s="228" t="s">
        <v>61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160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43">
        <v>55</v>
      </c>
      <c r="B64" s="244" t="s">
        <v>313</v>
      </c>
      <c r="C64" s="251" t="s">
        <v>314</v>
      </c>
      <c r="D64" s="245" t="s">
        <v>135</v>
      </c>
      <c r="E64" s="246">
        <v>2</v>
      </c>
      <c r="F64" s="247"/>
      <c r="G64" s="248">
        <f>ROUND(E64*F64,2)</f>
        <v>0</v>
      </c>
      <c r="H64" s="229"/>
      <c r="I64" s="228">
        <f>ROUND(E64*H64,2)</f>
        <v>0</v>
      </c>
      <c r="J64" s="229"/>
      <c r="K64" s="228">
        <f>ROUND(E64*J64,2)</f>
        <v>0</v>
      </c>
      <c r="L64" s="228">
        <v>21</v>
      </c>
      <c r="M64" s="228">
        <f>G64*(1+L64/100)</f>
        <v>0</v>
      </c>
      <c r="N64" s="228">
        <v>1.1E-4</v>
      </c>
      <c r="O64" s="228">
        <f>ROUND(E64*N64,2)</f>
        <v>0</v>
      </c>
      <c r="P64" s="228">
        <v>0</v>
      </c>
      <c r="Q64" s="228">
        <f>ROUND(E64*P64,2)</f>
        <v>0</v>
      </c>
      <c r="R64" s="228"/>
      <c r="S64" s="228" t="s">
        <v>112</v>
      </c>
      <c r="T64" s="228" t="s">
        <v>113</v>
      </c>
      <c r="U64" s="228">
        <v>0</v>
      </c>
      <c r="V64" s="228">
        <f>ROUND(E64*U64,2)</f>
        <v>0</v>
      </c>
      <c r="W64" s="228"/>
      <c r="X64" s="228" t="s">
        <v>61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160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43">
        <v>56</v>
      </c>
      <c r="B65" s="244" t="s">
        <v>315</v>
      </c>
      <c r="C65" s="251" t="s">
        <v>316</v>
      </c>
      <c r="D65" s="245" t="s">
        <v>135</v>
      </c>
      <c r="E65" s="246">
        <v>3</v>
      </c>
      <c r="F65" s="247"/>
      <c r="G65" s="248">
        <f>ROUND(E65*F65,2)</f>
        <v>0</v>
      </c>
      <c r="H65" s="229"/>
      <c r="I65" s="228">
        <f>ROUND(E65*H65,2)</f>
        <v>0</v>
      </c>
      <c r="J65" s="229"/>
      <c r="K65" s="228">
        <f>ROUND(E65*J65,2)</f>
        <v>0</v>
      </c>
      <c r="L65" s="228">
        <v>21</v>
      </c>
      <c r="M65" s="228">
        <f>G65*(1+L65/100)</f>
        <v>0</v>
      </c>
      <c r="N65" s="228">
        <v>1.6000000000000001E-4</v>
      </c>
      <c r="O65" s="228">
        <f>ROUND(E65*N65,2)</f>
        <v>0</v>
      </c>
      <c r="P65" s="228">
        <v>0</v>
      </c>
      <c r="Q65" s="228">
        <f>ROUND(E65*P65,2)</f>
        <v>0</v>
      </c>
      <c r="R65" s="228"/>
      <c r="S65" s="228" t="s">
        <v>112</v>
      </c>
      <c r="T65" s="228" t="s">
        <v>113</v>
      </c>
      <c r="U65" s="228">
        <v>0</v>
      </c>
      <c r="V65" s="228">
        <f>ROUND(E65*U65,2)</f>
        <v>0</v>
      </c>
      <c r="W65" s="228"/>
      <c r="X65" s="228" t="s">
        <v>61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160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43">
        <v>57</v>
      </c>
      <c r="B66" s="244" t="s">
        <v>317</v>
      </c>
      <c r="C66" s="251" t="s">
        <v>318</v>
      </c>
      <c r="D66" s="245" t="s">
        <v>135</v>
      </c>
      <c r="E66" s="246">
        <v>1</v>
      </c>
      <c r="F66" s="247"/>
      <c r="G66" s="248">
        <f>ROUND(E66*F66,2)</f>
        <v>0</v>
      </c>
      <c r="H66" s="229"/>
      <c r="I66" s="228">
        <f>ROUND(E66*H66,2)</f>
        <v>0</v>
      </c>
      <c r="J66" s="229"/>
      <c r="K66" s="228">
        <f>ROUND(E66*J66,2)</f>
        <v>0</v>
      </c>
      <c r="L66" s="228">
        <v>21</v>
      </c>
      <c r="M66" s="228">
        <f>G66*(1+L66/100)</f>
        <v>0</v>
      </c>
      <c r="N66" s="228">
        <v>1.6000000000000001E-4</v>
      </c>
      <c r="O66" s="228">
        <f>ROUND(E66*N66,2)</f>
        <v>0</v>
      </c>
      <c r="P66" s="228">
        <v>0</v>
      </c>
      <c r="Q66" s="228">
        <f>ROUND(E66*P66,2)</f>
        <v>0</v>
      </c>
      <c r="R66" s="228"/>
      <c r="S66" s="228" t="s">
        <v>112</v>
      </c>
      <c r="T66" s="228" t="s">
        <v>113</v>
      </c>
      <c r="U66" s="228">
        <v>0</v>
      </c>
      <c r="V66" s="228">
        <f>ROUND(E66*U66,2)</f>
        <v>0</v>
      </c>
      <c r="W66" s="228"/>
      <c r="X66" s="228" t="s">
        <v>61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160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43">
        <v>58</v>
      </c>
      <c r="B67" s="244" t="s">
        <v>319</v>
      </c>
      <c r="C67" s="251" t="s">
        <v>320</v>
      </c>
      <c r="D67" s="245" t="s">
        <v>135</v>
      </c>
      <c r="E67" s="246">
        <v>4</v>
      </c>
      <c r="F67" s="247"/>
      <c r="G67" s="248">
        <f>ROUND(E67*F67,2)</f>
        <v>0</v>
      </c>
      <c r="H67" s="229"/>
      <c r="I67" s="228">
        <f>ROUND(E67*H67,2)</f>
        <v>0</v>
      </c>
      <c r="J67" s="229"/>
      <c r="K67" s="228">
        <f>ROUND(E67*J67,2)</f>
        <v>0</v>
      </c>
      <c r="L67" s="228">
        <v>21</v>
      </c>
      <c r="M67" s="228">
        <f>G67*(1+L67/100)</f>
        <v>0</v>
      </c>
      <c r="N67" s="228">
        <v>1.6000000000000001E-4</v>
      </c>
      <c r="O67" s="228">
        <f>ROUND(E67*N67,2)</f>
        <v>0</v>
      </c>
      <c r="P67" s="228">
        <v>0</v>
      </c>
      <c r="Q67" s="228">
        <f>ROUND(E67*P67,2)</f>
        <v>0</v>
      </c>
      <c r="R67" s="228"/>
      <c r="S67" s="228" t="s">
        <v>112</v>
      </c>
      <c r="T67" s="228" t="s">
        <v>113</v>
      </c>
      <c r="U67" s="228">
        <v>0</v>
      </c>
      <c r="V67" s="228">
        <f>ROUND(E67*U67,2)</f>
        <v>0</v>
      </c>
      <c r="W67" s="228"/>
      <c r="X67" s="228" t="s">
        <v>61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160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3">
        <v>59</v>
      </c>
      <c r="B68" s="244" t="s">
        <v>321</v>
      </c>
      <c r="C68" s="251" t="s">
        <v>322</v>
      </c>
      <c r="D68" s="245" t="s">
        <v>146</v>
      </c>
      <c r="E68" s="246">
        <v>1</v>
      </c>
      <c r="F68" s="247"/>
      <c r="G68" s="248">
        <f>ROUND(E68*F68,2)</f>
        <v>0</v>
      </c>
      <c r="H68" s="229"/>
      <c r="I68" s="228">
        <f>ROUND(E68*H68,2)</f>
        <v>0</v>
      </c>
      <c r="J68" s="229"/>
      <c r="K68" s="228">
        <f>ROUND(E68*J68,2)</f>
        <v>0</v>
      </c>
      <c r="L68" s="228">
        <v>21</v>
      </c>
      <c r="M68" s="228">
        <f>G68*(1+L68/100)</f>
        <v>0</v>
      </c>
      <c r="N68" s="228">
        <v>0</v>
      </c>
      <c r="O68" s="228">
        <f>ROUND(E68*N68,2)</f>
        <v>0</v>
      </c>
      <c r="P68" s="228">
        <v>0</v>
      </c>
      <c r="Q68" s="228">
        <f>ROUND(E68*P68,2)</f>
        <v>0</v>
      </c>
      <c r="R68" s="228"/>
      <c r="S68" s="228" t="s">
        <v>112</v>
      </c>
      <c r="T68" s="228" t="s">
        <v>113</v>
      </c>
      <c r="U68" s="228">
        <v>0</v>
      </c>
      <c r="V68" s="228">
        <f>ROUND(E68*U68,2)</f>
        <v>0</v>
      </c>
      <c r="W68" s="228"/>
      <c r="X68" s="228" t="s">
        <v>61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160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ht="33.75" outlineLevel="1" x14ac:dyDescent="0.2">
      <c r="A69" s="243">
        <v>60</v>
      </c>
      <c r="B69" s="244" t="s">
        <v>323</v>
      </c>
      <c r="C69" s="251" t="s">
        <v>324</v>
      </c>
      <c r="D69" s="245" t="s">
        <v>298</v>
      </c>
      <c r="E69" s="246">
        <v>1</v>
      </c>
      <c r="F69" s="247"/>
      <c r="G69" s="248">
        <f>ROUND(E69*F69,2)</f>
        <v>0</v>
      </c>
      <c r="H69" s="229"/>
      <c r="I69" s="228">
        <f>ROUND(E69*H69,2)</f>
        <v>0</v>
      </c>
      <c r="J69" s="229"/>
      <c r="K69" s="228">
        <f>ROUND(E69*J69,2)</f>
        <v>0</v>
      </c>
      <c r="L69" s="228">
        <v>21</v>
      </c>
      <c r="M69" s="228">
        <f>G69*(1+L69/100)</f>
        <v>0</v>
      </c>
      <c r="N69" s="228">
        <v>0</v>
      </c>
      <c r="O69" s="228">
        <f>ROUND(E69*N69,2)</f>
        <v>0</v>
      </c>
      <c r="P69" s="228">
        <v>0</v>
      </c>
      <c r="Q69" s="228">
        <f>ROUND(E69*P69,2)</f>
        <v>0</v>
      </c>
      <c r="R69" s="228"/>
      <c r="S69" s="228" t="s">
        <v>112</v>
      </c>
      <c r="T69" s="228" t="s">
        <v>113</v>
      </c>
      <c r="U69" s="228">
        <v>0</v>
      </c>
      <c r="V69" s="228">
        <f>ROUND(E69*U69,2)</f>
        <v>0</v>
      </c>
      <c r="W69" s="228"/>
      <c r="X69" s="228" t="s">
        <v>61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160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3">
        <v>61</v>
      </c>
      <c r="B70" s="244" t="s">
        <v>325</v>
      </c>
      <c r="C70" s="251" t="s">
        <v>326</v>
      </c>
      <c r="D70" s="245" t="s">
        <v>146</v>
      </c>
      <c r="E70" s="246">
        <v>3</v>
      </c>
      <c r="F70" s="247"/>
      <c r="G70" s="248">
        <f>ROUND(E70*F70,2)</f>
        <v>0</v>
      </c>
      <c r="H70" s="229"/>
      <c r="I70" s="228">
        <f>ROUND(E70*H70,2)</f>
        <v>0</v>
      </c>
      <c r="J70" s="229"/>
      <c r="K70" s="228">
        <f>ROUND(E70*J70,2)</f>
        <v>0</v>
      </c>
      <c r="L70" s="228">
        <v>21</v>
      </c>
      <c r="M70" s="228">
        <f>G70*(1+L70/100)</f>
        <v>0</v>
      </c>
      <c r="N70" s="228">
        <v>2.8999999999999998E-3</v>
      </c>
      <c r="O70" s="228">
        <f>ROUND(E70*N70,2)</f>
        <v>0.01</v>
      </c>
      <c r="P70" s="228">
        <v>0</v>
      </c>
      <c r="Q70" s="228">
        <f>ROUND(E70*P70,2)</f>
        <v>0</v>
      </c>
      <c r="R70" s="228"/>
      <c r="S70" s="228" t="s">
        <v>112</v>
      </c>
      <c r="T70" s="228" t="s">
        <v>113</v>
      </c>
      <c r="U70" s="228">
        <v>0</v>
      </c>
      <c r="V70" s="228">
        <f>ROUND(E70*U70,2)</f>
        <v>0</v>
      </c>
      <c r="W70" s="228"/>
      <c r="X70" s="228" t="s">
        <v>61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160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43">
        <v>62</v>
      </c>
      <c r="B71" s="244" t="s">
        <v>327</v>
      </c>
      <c r="C71" s="251" t="s">
        <v>328</v>
      </c>
      <c r="D71" s="245" t="s">
        <v>146</v>
      </c>
      <c r="E71" s="246">
        <v>1</v>
      </c>
      <c r="F71" s="247"/>
      <c r="G71" s="248">
        <f>ROUND(E71*F71,2)</f>
        <v>0</v>
      </c>
      <c r="H71" s="229"/>
      <c r="I71" s="228">
        <f>ROUND(E71*H71,2)</f>
        <v>0</v>
      </c>
      <c r="J71" s="229"/>
      <c r="K71" s="228">
        <f>ROUND(E71*J71,2)</f>
        <v>0</v>
      </c>
      <c r="L71" s="228">
        <v>21</v>
      </c>
      <c r="M71" s="228">
        <f>G71*(1+L71/100)</f>
        <v>0</v>
      </c>
      <c r="N71" s="228">
        <v>4.0000000000000003E-5</v>
      </c>
      <c r="O71" s="228">
        <f>ROUND(E71*N71,2)</f>
        <v>0</v>
      </c>
      <c r="P71" s="228">
        <v>0</v>
      </c>
      <c r="Q71" s="228">
        <f>ROUND(E71*P71,2)</f>
        <v>0</v>
      </c>
      <c r="R71" s="228"/>
      <c r="S71" s="228" t="s">
        <v>112</v>
      </c>
      <c r="T71" s="228" t="s">
        <v>113</v>
      </c>
      <c r="U71" s="228">
        <v>0</v>
      </c>
      <c r="V71" s="228">
        <f>ROUND(E71*U71,2)</f>
        <v>0</v>
      </c>
      <c r="W71" s="228"/>
      <c r="X71" s="228" t="s">
        <v>61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160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43">
        <v>63</v>
      </c>
      <c r="B72" s="244" t="s">
        <v>329</v>
      </c>
      <c r="C72" s="251" t="s">
        <v>330</v>
      </c>
      <c r="D72" s="245" t="s">
        <v>146</v>
      </c>
      <c r="E72" s="246">
        <v>5</v>
      </c>
      <c r="F72" s="247"/>
      <c r="G72" s="248">
        <f>ROUND(E72*F72,2)</f>
        <v>0</v>
      </c>
      <c r="H72" s="229"/>
      <c r="I72" s="228">
        <f>ROUND(E72*H72,2)</f>
        <v>0</v>
      </c>
      <c r="J72" s="229"/>
      <c r="K72" s="228">
        <f>ROUND(E72*J72,2)</f>
        <v>0</v>
      </c>
      <c r="L72" s="228">
        <v>21</v>
      </c>
      <c r="M72" s="228">
        <f>G72*(1+L72/100)</f>
        <v>0</v>
      </c>
      <c r="N72" s="228">
        <v>0</v>
      </c>
      <c r="O72" s="228">
        <f>ROUND(E72*N72,2)</f>
        <v>0</v>
      </c>
      <c r="P72" s="228">
        <v>0</v>
      </c>
      <c r="Q72" s="228">
        <f>ROUND(E72*P72,2)</f>
        <v>0</v>
      </c>
      <c r="R72" s="228"/>
      <c r="S72" s="228" t="s">
        <v>112</v>
      </c>
      <c r="T72" s="228" t="s">
        <v>113</v>
      </c>
      <c r="U72" s="228">
        <v>0</v>
      </c>
      <c r="V72" s="228">
        <f>ROUND(E72*U72,2)</f>
        <v>0</v>
      </c>
      <c r="W72" s="228"/>
      <c r="X72" s="228" t="s">
        <v>61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160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43">
        <v>64</v>
      </c>
      <c r="B73" s="244" t="s">
        <v>331</v>
      </c>
      <c r="C73" s="251" t="s">
        <v>332</v>
      </c>
      <c r="D73" s="245" t="s">
        <v>146</v>
      </c>
      <c r="E73" s="246">
        <v>5</v>
      </c>
      <c r="F73" s="247"/>
      <c r="G73" s="248">
        <f>ROUND(E73*F73,2)</f>
        <v>0</v>
      </c>
      <c r="H73" s="229"/>
      <c r="I73" s="228">
        <f>ROUND(E73*H73,2)</f>
        <v>0</v>
      </c>
      <c r="J73" s="229"/>
      <c r="K73" s="228">
        <f>ROUND(E73*J73,2)</f>
        <v>0</v>
      </c>
      <c r="L73" s="228">
        <v>21</v>
      </c>
      <c r="M73" s="228">
        <f>G73*(1+L73/100)</f>
        <v>0</v>
      </c>
      <c r="N73" s="228">
        <v>0</v>
      </c>
      <c r="O73" s="228">
        <f>ROUND(E73*N73,2)</f>
        <v>0</v>
      </c>
      <c r="P73" s="228">
        <v>0</v>
      </c>
      <c r="Q73" s="228">
        <f>ROUND(E73*P73,2)</f>
        <v>0</v>
      </c>
      <c r="R73" s="228"/>
      <c r="S73" s="228" t="s">
        <v>112</v>
      </c>
      <c r="T73" s="228" t="s">
        <v>113</v>
      </c>
      <c r="U73" s="228">
        <v>0</v>
      </c>
      <c r="V73" s="228">
        <f>ROUND(E73*U73,2)</f>
        <v>0</v>
      </c>
      <c r="W73" s="228"/>
      <c r="X73" s="228" t="s">
        <v>61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160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43">
        <v>65</v>
      </c>
      <c r="B74" s="244" t="s">
        <v>333</v>
      </c>
      <c r="C74" s="251" t="s">
        <v>334</v>
      </c>
      <c r="D74" s="245" t="s">
        <v>146</v>
      </c>
      <c r="E74" s="246">
        <v>1</v>
      </c>
      <c r="F74" s="247"/>
      <c r="G74" s="248">
        <f>ROUND(E74*F74,2)</f>
        <v>0</v>
      </c>
      <c r="H74" s="229"/>
      <c r="I74" s="228">
        <f>ROUND(E74*H74,2)</f>
        <v>0</v>
      </c>
      <c r="J74" s="229"/>
      <c r="K74" s="228">
        <f>ROUND(E74*J74,2)</f>
        <v>0</v>
      </c>
      <c r="L74" s="228">
        <v>21</v>
      </c>
      <c r="M74" s="228">
        <f>G74*(1+L74/100)</f>
        <v>0</v>
      </c>
      <c r="N74" s="228">
        <v>3.3E-4</v>
      </c>
      <c r="O74" s="228">
        <f>ROUND(E74*N74,2)</f>
        <v>0</v>
      </c>
      <c r="P74" s="228">
        <v>0</v>
      </c>
      <c r="Q74" s="228">
        <f>ROUND(E74*P74,2)</f>
        <v>0</v>
      </c>
      <c r="R74" s="228"/>
      <c r="S74" s="228" t="s">
        <v>112</v>
      </c>
      <c r="T74" s="228" t="s">
        <v>113</v>
      </c>
      <c r="U74" s="228">
        <v>0</v>
      </c>
      <c r="V74" s="228">
        <f>ROUND(E74*U74,2)</f>
        <v>0</v>
      </c>
      <c r="W74" s="228"/>
      <c r="X74" s="228" t="s">
        <v>61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160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43">
        <v>66</v>
      </c>
      <c r="B75" s="244" t="s">
        <v>335</v>
      </c>
      <c r="C75" s="251" t="s">
        <v>336</v>
      </c>
      <c r="D75" s="245" t="s">
        <v>135</v>
      </c>
      <c r="E75" s="246">
        <v>10</v>
      </c>
      <c r="F75" s="247"/>
      <c r="G75" s="248">
        <f>ROUND(E75*F75,2)</f>
        <v>0</v>
      </c>
      <c r="H75" s="229"/>
      <c r="I75" s="228">
        <f>ROUND(E75*H75,2)</f>
        <v>0</v>
      </c>
      <c r="J75" s="229"/>
      <c r="K75" s="228">
        <f>ROUND(E75*J75,2)</f>
        <v>0</v>
      </c>
      <c r="L75" s="228">
        <v>21</v>
      </c>
      <c r="M75" s="228">
        <f>G75*(1+L75/100)</f>
        <v>0</v>
      </c>
      <c r="N75" s="228">
        <v>8.8999999999999995E-4</v>
      </c>
      <c r="O75" s="228">
        <f>ROUND(E75*N75,2)</f>
        <v>0.01</v>
      </c>
      <c r="P75" s="228">
        <v>0</v>
      </c>
      <c r="Q75" s="228">
        <f>ROUND(E75*P75,2)</f>
        <v>0</v>
      </c>
      <c r="R75" s="228"/>
      <c r="S75" s="228" t="s">
        <v>112</v>
      </c>
      <c r="T75" s="228" t="s">
        <v>113</v>
      </c>
      <c r="U75" s="228">
        <v>0</v>
      </c>
      <c r="V75" s="228">
        <f>ROUND(E75*U75,2)</f>
        <v>0</v>
      </c>
      <c r="W75" s="228"/>
      <c r="X75" s="228" t="s">
        <v>61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160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43">
        <v>67</v>
      </c>
      <c r="B76" s="244" t="s">
        <v>337</v>
      </c>
      <c r="C76" s="251" t="s">
        <v>338</v>
      </c>
      <c r="D76" s="245" t="s">
        <v>135</v>
      </c>
      <c r="E76" s="246">
        <v>20</v>
      </c>
      <c r="F76" s="247"/>
      <c r="G76" s="248">
        <f>ROUND(E76*F76,2)</f>
        <v>0</v>
      </c>
      <c r="H76" s="229"/>
      <c r="I76" s="228">
        <f>ROUND(E76*H76,2)</f>
        <v>0</v>
      </c>
      <c r="J76" s="229"/>
      <c r="K76" s="228">
        <f>ROUND(E76*J76,2)</f>
        <v>0</v>
      </c>
      <c r="L76" s="228">
        <v>21</v>
      </c>
      <c r="M76" s="228">
        <f>G76*(1+L76/100)</f>
        <v>0</v>
      </c>
      <c r="N76" s="228">
        <v>5.2999999999999998E-4</v>
      </c>
      <c r="O76" s="228">
        <f>ROUND(E76*N76,2)</f>
        <v>0.01</v>
      </c>
      <c r="P76" s="228">
        <v>0</v>
      </c>
      <c r="Q76" s="228">
        <f>ROUND(E76*P76,2)</f>
        <v>0</v>
      </c>
      <c r="R76" s="228"/>
      <c r="S76" s="228" t="s">
        <v>112</v>
      </c>
      <c r="T76" s="228" t="s">
        <v>113</v>
      </c>
      <c r="U76" s="228">
        <v>0</v>
      </c>
      <c r="V76" s="228">
        <f>ROUND(E76*U76,2)</f>
        <v>0</v>
      </c>
      <c r="W76" s="228"/>
      <c r="X76" s="228" t="s">
        <v>61</v>
      </c>
      <c r="Y76" s="211"/>
      <c r="Z76" s="211"/>
      <c r="AA76" s="211"/>
      <c r="AB76" s="211"/>
      <c r="AC76" s="211"/>
      <c r="AD76" s="211"/>
      <c r="AE76" s="211"/>
      <c r="AF76" s="211"/>
      <c r="AG76" s="211" t="s">
        <v>160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43">
        <v>68</v>
      </c>
      <c r="B77" s="244" t="s">
        <v>339</v>
      </c>
      <c r="C77" s="251" t="s">
        <v>340</v>
      </c>
      <c r="D77" s="245" t="s">
        <v>135</v>
      </c>
      <c r="E77" s="246">
        <v>20</v>
      </c>
      <c r="F77" s="247"/>
      <c r="G77" s="248">
        <f>ROUND(E77*F77,2)</f>
        <v>0</v>
      </c>
      <c r="H77" s="229"/>
      <c r="I77" s="228">
        <f>ROUND(E77*H77,2)</f>
        <v>0</v>
      </c>
      <c r="J77" s="229"/>
      <c r="K77" s="228">
        <f>ROUND(E77*J77,2)</f>
        <v>0</v>
      </c>
      <c r="L77" s="228">
        <v>21</v>
      </c>
      <c r="M77" s="228">
        <f>G77*(1+L77/100)</f>
        <v>0</v>
      </c>
      <c r="N77" s="228">
        <v>4.0999999999999999E-4</v>
      </c>
      <c r="O77" s="228">
        <f>ROUND(E77*N77,2)</f>
        <v>0.01</v>
      </c>
      <c r="P77" s="228">
        <v>0</v>
      </c>
      <c r="Q77" s="228">
        <f>ROUND(E77*P77,2)</f>
        <v>0</v>
      </c>
      <c r="R77" s="228"/>
      <c r="S77" s="228" t="s">
        <v>112</v>
      </c>
      <c r="T77" s="228" t="s">
        <v>113</v>
      </c>
      <c r="U77" s="228">
        <v>0</v>
      </c>
      <c r="V77" s="228">
        <f>ROUND(E77*U77,2)</f>
        <v>0</v>
      </c>
      <c r="W77" s="228"/>
      <c r="X77" s="228" t="s">
        <v>61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160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43">
        <v>69</v>
      </c>
      <c r="B78" s="244" t="s">
        <v>341</v>
      </c>
      <c r="C78" s="251" t="s">
        <v>342</v>
      </c>
      <c r="D78" s="245" t="s">
        <v>135</v>
      </c>
      <c r="E78" s="246">
        <v>12</v>
      </c>
      <c r="F78" s="247"/>
      <c r="G78" s="248">
        <f>ROUND(E78*F78,2)</f>
        <v>0</v>
      </c>
      <c r="H78" s="229"/>
      <c r="I78" s="228">
        <f>ROUND(E78*H78,2)</f>
        <v>0</v>
      </c>
      <c r="J78" s="229"/>
      <c r="K78" s="228">
        <f>ROUND(E78*J78,2)</f>
        <v>0</v>
      </c>
      <c r="L78" s="228">
        <v>21</v>
      </c>
      <c r="M78" s="228">
        <f>G78*(1+L78/100)</f>
        <v>0</v>
      </c>
      <c r="N78" s="228">
        <v>2.1000000000000001E-4</v>
      </c>
      <c r="O78" s="228">
        <f>ROUND(E78*N78,2)</f>
        <v>0</v>
      </c>
      <c r="P78" s="228">
        <v>0</v>
      </c>
      <c r="Q78" s="228">
        <f>ROUND(E78*P78,2)</f>
        <v>0</v>
      </c>
      <c r="R78" s="228"/>
      <c r="S78" s="228" t="s">
        <v>112</v>
      </c>
      <c r="T78" s="228" t="s">
        <v>113</v>
      </c>
      <c r="U78" s="228">
        <v>0</v>
      </c>
      <c r="V78" s="228">
        <f>ROUND(E78*U78,2)</f>
        <v>0</v>
      </c>
      <c r="W78" s="228"/>
      <c r="X78" s="228" t="s">
        <v>61</v>
      </c>
      <c r="Y78" s="211"/>
      <c r="Z78" s="211"/>
      <c r="AA78" s="211"/>
      <c r="AB78" s="211"/>
      <c r="AC78" s="211"/>
      <c r="AD78" s="211"/>
      <c r="AE78" s="211"/>
      <c r="AF78" s="211"/>
      <c r="AG78" s="211" t="s">
        <v>160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43">
        <v>70</v>
      </c>
      <c r="B79" s="244" t="s">
        <v>343</v>
      </c>
      <c r="C79" s="251" t="s">
        <v>344</v>
      </c>
      <c r="D79" s="245" t="s">
        <v>135</v>
      </c>
      <c r="E79" s="246">
        <v>48</v>
      </c>
      <c r="F79" s="247"/>
      <c r="G79" s="248">
        <f>ROUND(E79*F79,2)</f>
        <v>0</v>
      </c>
      <c r="H79" s="229"/>
      <c r="I79" s="228">
        <f>ROUND(E79*H79,2)</f>
        <v>0</v>
      </c>
      <c r="J79" s="229"/>
      <c r="K79" s="228">
        <f>ROUND(E79*J79,2)</f>
        <v>0</v>
      </c>
      <c r="L79" s="228">
        <v>21</v>
      </c>
      <c r="M79" s="228">
        <f>G79*(1+L79/100)</f>
        <v>0</v>
      </c>
      <c r="N79" s="228">
        <v>1.6000000000000001E-4</v>
      </c>
      <c r="O79" s="228">
        <f>ROUND(E79*N79,2)</f>
        <v>0.01</v>
      </c>
      <c r="P79" s="228">
        <v>0</v>
      </c>
      <c r="Q79" s="228">
        <f>ROUND(E79*P79,2)</f>
        <v>0</v>
      </c>
      <c r="R79" s="228"/>
      <c r="S79" s="228" t="s">
        <v>112</v>
      </c>
      <c r="T79" s="228" t="s">
        <v>113</v>
      </c>
      <c r="U79" s="228">
        <v>0</v>
      </c>
      <c r="V79" s="228">
        <f>ROUND(E79*U79,2)</f>
        <v>0</v>
      </c>
      <c r="W79" s="228"/>
      <c r="X79" s="228" t="s">
        <v>61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160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43">
        <v>71</v>
      </c>
      <c r="B80" s="244" t="s">
        <v>345</v>
      </c>
      <c r="C80" s="251" t="s">
        <v>346</v>
      </c>
      <c r="D80" s="245" t="s">
        <v>135</v>
      </c>
      <c r="E80" s="246">
        <v>2</v>
      </c>
      <c r="F80" s="247"/>
      <c r="G80" s="248">
        <f>ROUND(E80*F80,2)</f>
        <v>0</v>
      </c>
      <c r="H80" s="229"/>
      <c r="I80" s="228">
        <f>ROUND(E80*H80,2)</f>
        <v>0</v>
      </c>
      <c r="J80" s="229"/>
      <c r="K80" s="228">
        <f>ROUND(E80*J80,2)</f>
        <v>0</v>
      </c>
      <c r="L80" s="228">
        <v>21</v>
      </c>
      <c r="M80" s="228">
        <f>G80*(1+L80/100)</f>
        <v>0</v>
      </c>
      <c r="N80" s="228">
        <v>1.2999999999999999E-4</v>
      </c>
      <c r="O80" s="228">
        <f>ROUND(E80*N80,2)</f>
        <v>0</v>
      </c>
      <c r="P80" s="228">
        <v>0</v>
      </c>
      <c r="Q80" s="228">
        <f>ROUND(E80*P80,2)</f>
        <v>0</v>
      </c>
      <c r="R80" s="228"/>
      <c r="S80" s="228" t="s">
        <v>112</v>
      </c>
      <c r="T80" s="228" t="s">
        <v>113</v>
      </c>
      <c r="U80" s="228">
        <v>0</v>
      </c>
      <c r="V80" s="228">
        <f>ROUND(E80*U80,2)</f>
        <v>0</v>
      </c>
      <c r="W80" s="228"/>
      <c r="X80" s="228" t="s">
        <v>61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160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43">
        <v>72</v>
      </c>
      <c r="B81" s="244" t="s">
        <v>347</v>
      </c>
      <c r="C81" s="251" t="s">
        <v>348</v>
      </c>
      <c r="D81" s="245" t="s">
        <v>135</v>
      </c>
      <c r="E81" s="246">
        <v>55</v>
      </c>
      <c r="F81" s="247"/>
      <c r="G81" s="248">
        <f>ROUND(E81*F81,2)</f>
        <v>0</v>
      </c>
      <c r="H81" s="229"/>
      <c r="I81" s="228">
        <f>ROUND(E81*H81,2)</f>
        <v>0</v>
      </c>
      <c r="J81" s="229"/>
      <c r="K81" s="228">
        <f>ROUND(E81*J81,2)</f>
        <v>0</v>
      </c>
      <c r="L81" s="228">
        <v>21</v>
      </c>
      <c r="M81" s="228">
        <f>G81*(1+L81/100)</f>
        <v>0</v>
      </c>
      <c r="N81" s="228">
        <v>6.9999999999999994E-5</v>
      </c>
      <c r="O81" s="228">
        <f>ROUND(E81*N81,2)</f>
        <v>0</v>
      </c>
      <c r="P81" s="228">
        <v>0</v>
      </c>
      <c r="Q81" s="228">
        <f>ROUND(E81*P81,2)</f>
        <v>0</v>
      </c>
      <c r="R81" s="228"/>
      <c r="S81" s="228" t="s">
        <v>112</v>
      </c>
      <c r="T81" s="228" t="s">
        <v>113</v>
      </c>
      <c r="U81" s="228">
        <v>0</v>
      </c>
      <c r="V81" s="228">
        <f>ROUND(E81*U81,2)</f>
        <v>0</v>
      </c>
      <c r="W81" s="228"/>
      <c r="X81" s="228" t="s">
        <v>61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160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43">
        <v>73</v>
      </c>
      <c r="B82" s="244" t="s">
        <v>349</v>
      </c>
      <c r="C82" s="251" t="s">
        <v>350</v>
      </c>
      <c r="D82" s="245" t="s">
        <v>135</v>
      </c>
      <c r="E82" s="246">
        <v>18</v>
      </c>
      <c r="F82" s="247"/>
      <c r="G82" s="248">
        <f>ROUND(E82*F82,2)</f>
        <v>0</v>
      </c>
      <c r="H82" s="229"/>
      <c r="I82" s="228">
        <f>ROUND(E82*H82,2)</f>
        <v>0</v>
      </c>
      <c r="J82" s="229"/>
      <c r="K82" s="228">
        <f>ROUND(E82*J82,2)</f>
        <v>0</v>
      </c>
      <c r="L82" s="228">
        <v>21</v>
      </c>
      <c r="M82" s="228">
        <f>G82*(1+L82/100)</f>
        <v>0</v>
      </c>
      <c r="N82" s="228">
        <v>1.2999999999999999E-4</v>
      </c>
      <c r="O82" s="228">
        <f>ROUND(E82*N82,2)</f>
        <v>0</v>
      </c>
      <c r="P82" s="228">
        <v>0</v>
      </c>
      <c r="Q82" s="228">
        <f>ROUND(E82*P82,2)</f>
        <v>0</v>
      </c>
      <c r="R82" s="228"/>
      <c r="S82" s="228" t="s">
        <v>112</v>
      </c>
      <c r="T82" s="228" t="s">
        <v>113</v>
      </c>
      <c r="U82" s="228">
        <v>0</v>
      </c>
      <c r="V82" s="228">
        <f>ROUND(E82*U82,2)</f>
        <v>0</v>
      </c>
      <c r="W82" s="228"/>
      <c r="X82" s="228" t="s">
        <v>61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160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43">
        <v>74</v>
      </c>
      <c r="B83" s="244" t="s">
        <v>351</v>
      </c>
      <c r="C83" s="251" t="s">
        <v>352</v>
      </c>
      <c r="D83" s="245" t="s">
        <v>135</v>
      </c>
      <c r="E83" s="246">
        <v>8</v>
      </c>
      <c r="F83" s="247"/>
      <c r="G83" s="248">
        <f>ROUND(E83*F83,2)</f>
        <v>0</v>
      </c>
      <c r="H83" s="229"/>
      <c r="I83" s="228">
        <f>ROUND(E83*H83,2)</f>
        <v>0</v>
      </c>
      <c r="J83" s="229"/>
      <c r="K83" s="228">
        <f>ROUND(E83*J83,2)</f>
        <v>0</v>
      </c>
      <c r="L83" s="228">
        <v>21</v>
      </c>
      <c r="M83" s="228">
        <f>G83*(1+L83/100)</f>
        <v>0</v>
      </c>
      <c r="N83" s="228">
        <v>6.9999999999999994E-5</v>
      </c>
      <c r="O83" s="228">
        <f>ROUND(E83*N83,2)</f>
        <v>0</v>
      </c>
      <c r="P83" s="228">
        <v>0</v>
      </c>
      <c r="Q83" s="228">
        <f>ROUND(E83*P83,2)</f>
        <v>0</v>
      </c>
      <c r="R83" s="228"/>
      <c r="S83" s="228" t="s">
        <v>112</v>
      </c>
      <c r="T83" s="228" t="s">
        <v>113</v>
      </c>
      <c r="U83" s="228">
        <v>0</v>
      </c>
      <c r="V83" s="228">
        <f>ROUND(E83*U83,2)</f>
        <v>0</v>
      </c>
      <c r="W83" s="228"/>
      <c r="X83" s="228" t="s">
        <v>61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160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43">
        <v>75</v>
      </c>
      <c r="B84" s="244" t="s">
        <v>353</v>
      </c>
      <c r="C84" s="251" t="s">
        <v>354</v>
      </c>
      <c r="D84" s="245" t="s">
        <v>146</v>
      </c>
      <c r="E84" s="246">
        <v>24</v>
      </c>
      <c r="F84" s="247"/>
      <c r="G84" s="248">
        <f>ROUND(E84*F84,2)</f>
        <v>0</v>
      </c>
      <c r="H84" s="229"/>
      <c r="I84" s="228">
        <f>ROUND(E84*H84,2)</f>
        <v>0</v>
      </c>
      <c r="J84" s="229"/>
      <c r="K84" s="228">
        <f>ROUND(E84*J84,2)</f>
        <v>0</v>
      </c>
      <c r="L84" s="228">
        <v>21</v>
      </c>
      <c r="M84" s="228">
        <f>G84*(1+L84/100)</f>
        <v>0</v>
      </c>
      <c r="N84" s="228">
        <v>1.0000000000000001E-5</v>
      </c>
      <c r="O84" s="228">
        <f>ROUND(E84*N84,2)</f>
        <v>0</v>
      </c>
      <c r="P84" s="228">
        <v>0</v>
      </c>
      <c r="Q84" s="228">
        <f>ROUND(E84*P84,2)</f>
        <v>0</v>
      </c>
      <c r="R84" s="228"/>
      <c r="S84" s="228" t="s">
        <v>112</v>
      </c>
      <c r="T84" s="228" t="s">
        <v>113</v>
      </c>
      <c r="U84" s="228">
        <v>0</v>
      </c>
      <c r="V84" s="228">
        <f>ROUND(E84*U84,2)</f>
        <v>0</v>
      </c>
      <c r="W84" s="228"/>
      <c r="X84" s="228" t="s">
        <v>61</v>
      </c>
      <c r="Y84" s="211"/>
      <c r="Z84" s="211"/>
      <c r="AA84" s="211"/>
      <c r="AB84" s="211"/>
      <c r="AC84" s="211"/>
      <c r="AD84" s="211"/>
      <c r="AE84" s="211"/>
      <c r="AF84" s="211"/>
      <c r="AG84" s="211" t="s">
        <v>160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43">
        <v>76</v>
      </c>
      <c r="B85" s="244" t="s">
        <v>355</v>
      </c>
      <c r="C85" s="251" t="s">
        <v>356</v>
      </c>
      <c r="D85" s="245" t="s">
        <v>146</v>
      </c>
      <c r="E85" s="246">
        <v>60</v>
      </c>
      <c r="F85" s="247"/>
      <c r="G85" s="248">
        <f>ROUND(E85*F85,2)</f>
        <v>0</v>
      </c>
      <c r="H85" s="229"/>
      <c r="I85" s="228">
        <f>ROUND(E85*H85,2)</f>
        <v>0</v>
      </c>
      <c r="J85" s="229"/>
      <c r="K85" s="228">
        <f>ROUND(E85*J85,2)</f>
        <v>0</v>
      </c>
      <c r="L85" s="228">
        <v>21</v>
      </c>
      <c r="M85" s="228">
        <f>G85*(1+L85/100)</f>
        <v>0</v>
      </c>
      <c r="N85" s="228">
        <v>0</v>
      </c>
      <c r="O85" s="228">
        <f>ROUND(E85*N85,2)</f>
        <v>0</v>
      </c>
      <c r="P85" s="228">
        <v>0</v>
      </c>
      <c r="Q85" s="228">
        <f>ROUND(E85*P85,2)</f>
        <v>0</v>
      </c>
      <c r="R85" s="228"/>
      <c r="S85" s="228" t="s">
        <v>112</v>
      </c>
      <c r="T85" s="228" t="s">
        <v>113</v>
      </c>
      <c r="U85" s="228">
        <v>0</v>
      </c>
      <c r="V85" s="228">
        <f>ROUND(E85*U85,2)</f>
        <v>0</v>
      </c>
      <c r="W85" s="228"/>
      <c r="X85" s="228" t="s">
        <v>61</v>
      </c>
      <c r="Y85" s="211"/>
      <c r="Z85" s="211"/>
      <c r="AA85" s="211"/>
      <c r="AB85" s="211"/>
      <c r="AC85" s="211"/>
      <c r="AD85" s="211"/>
      <c r="AE85" s="211"/>
      <c r="AF85" s="211"/>
      <c r="AG85" s="211" t="s">
        <v>160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43">
        <v>77</v>
      </c>
      <c r="B86" s="244" t="s">
        <v>357</v>
      </c>
      <c r="C86" s="251" t="s">
        <v>358</v>
      </c>
      <c r="D86" s="245" t="s">
        <v>146</v>
      </c>
      <c r="E86" s="246">
        <v>3</v>
      </c>
      <c r="F86" s="247"/>
      <c r="G86" s="248">
        <f>ROUND(E86*F86,2)</f>
        <v>0</v>
      </c>
      <c r="H86" s="229"/>
      <c r="I86" s="228">
        <f>ROUND(E86*H86,2)</f>
        <v>0</v>
      </c>
      <c r="J86" s="229"/>
      <c r="K86" s="228">
        <f>ROUND(E86*J86,2)</f>
        <v>0</v>
      </c>
      <c r="L86" s="228">
        <v>21</v>
      </c>
      <c r="M86" s="228">
        <f>G86*(1+L86/100)</f>
        <v>0</v>
      </c>
      <c r="N86" s="228">
        <v>2.31E-3</v>
      </c>
      <c r="O86" s="228">
        <f>ROUND(E86*N86,2)</f>
        <v>0.01</v>
      </c>
      <c r="P86" s="228">
        <v>0</v>
      </c>
      <c r="Q86" s="228">
        <f>ROUND(E86*P86,2)</f>
        <v>0</v>
      </c>
      <c r="R86" s="228"/>
      <c r="S86" s="228" t="s">
        <v>112</v>
      </c>
      <c r="T86" s="228" t="s">
        <v>113</v>
      </c>
      <c r="U86" s="228">
        <v>0</v>
      </c>
      <c r="V86" s="228">
        <f>ROUND(E86*U86,2)</f>
        <v>0</v>
      </c>
      <c r="W86" s="228"/>
      <c r="X86" s="228" t="s">
        <v>61</v>
      </c>
      <c r="Y86" s="211"/>
      <c r="Z86" s="211"/>
      <c r="AA86" s="211"/>
      <c r="AB86" s="211"/>
      <c r="AC86" s="211"/>
      <c r="AD86" s="211"/>
      <c r="AE86" s="211"/>
      <c r="AF86" s="211"/>
      <c r="AG86" s="211" t="s">
        <v>160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43">
        <v>78</v>
      </c>
      <c r="B87" s="244" t="s">
        <v>359</v>
      </c>
      <c r="C87" s="251" t="s">
        <v>360</v>
      </c>
      <c r="D87" s="245" t="s">
        <v>146</v>
      </c>
      <c r="E87" s="246">
        <v>6</v>
      </c>
      <c r="F87" s="247"/>
      <c r="G87" s="248">
        <f>ROUND(E87*F87,2)</f>
        <v>0</v>
      </c>
      <c r="H87" s="229"/>
      <c r="I87" s="228">
        <f>ROUND(E87*H87,2)</f>
        <v>0</v>
      </c>
      <c r="J87" s="229"/>
      <c r="K87" s="228">
        <f>ROUND(E87*J87,2)</f>
        <v>0</v>
      </c>
      <c r="L87" s="228">
        <v>21</v>
      </c>
      <c r="M87" s="228">
        <f>G87*(1+L87/100)</f>
        <v>0</v>
      </c>
      <c r="N87" s="228">
        <v>3.8000000000000002E-4</v>
      </c>
      <c r="O87" s="228">
        <f>ROUND(E87*N87,2)</f>
        <v>0</v>
      </c>
      <c r="P87" s="228">
        <v>0</v>
      </c>
      <c r="Q87" s="228">
        <f>ROUND(E87*P87,2)</f>
        <v>0</v>
      </c>
      <c r="R87" s="228"/>
      <c r="S87" s="228" t="s">
        <v>112</v>
      </c>
      <c r="T87" s="228" t="s">
        <v>113</v>
      </c>
      <c r="U87" s="228">
        <v>0</v>
      </c>
      <c r="V87" s="228">
        <f>ROUND(E87*U87,2)</f>
        <v>0</v>
      </c>
      <c r="W87" s="228"/>
      <c r="X87" s="228" t="s">
        <v>61</v>
      </c>
      <c r="Y87" s="211"/>
      <c r="Z87" s="211"/>
      <c r="AA87" s="211"/>
      <c r="AB87" s="211"/>
      <c r="AC87" s="211"/>
      <c r="AD87" s="211"/>
      <c r="AE87" s="211"/>
      <c r="AF87" s="211"/>
      <c r="AG87" s="211" t="s">
        <v>160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43">
        <v>79</v>
      </c>
      <c r="B88" s="244" t="s">
        <v>361</v>
      </c>
      <c r="C88" s="251" t="s">
        <v>362</v>
      </c>
      <c r="D88" s="245" t="s">
        <v>146</v>
      </c>
      <c r="E88" s="246">
        <v>10</v>
      </c>
      <c r="F88" s="247"/>
      <c r="G88" s="248">
        <f>ROUND(E88*F88,2)</f>
        <v>0</v>
      </c>
      <c r="H88" s="229"/>
      <c r="I88" s="228">
        <f>ROUND(E88*H88,2)</f>
        <v>0</v>
      </c>
      <c r="J88" s="229"/>
      <c r="K88" s="228">
        <f>ROUND(E88*J88,2)</f>
        <v>0</v>
      </c>
      <c r="L88" s="228">
        <v>21</v>
      </c>
      <c r="M88" s="228">
        <f>G88*(1+L88/100)</f>
        <v>0</v>
      </c>
      <c r="N88" s="228">
        <v>3.0000000000000001E-5</v>
      </c>
      <c r="O88" s="228">
        <f>ROUND(E88*N88,2)</f>
        <v>0</v>
      </c>
      <c r="P88" s="228">
        <v>0</v>
      </c>
      <c r="Q88" s="228">
        <f>ROUND(E88*P88,2)</f>
        <v>0</v>
      </c>
      <c r="R88" s="228"/>
      <c r="S88" s="228" t="s">
        <v>112</v>
      </c>
      <c r="T88" s="228" t="s">
        <v>113</v>
      </c>
      <c r="U88" s="228">
        <v>0</v>
      </c>
      <c r="V88" s="228">
        <f>ROUND(E88*U88,2)</f>
        <v>0</v>
      </c>
      <c r="W88" s="228"/>
      <c r="X88" s="228" t="s">
        <v>61</v>
      </c>
      <c r="Y88" s="211"/>
      <c r="Z88" s="211"/>
      <c r="AA88" s="211"/>
      <c r="AB88" s="211"/>
      <c r="AC88" s="211"/>
      <c r="AD88" s="211"/>
      <c r="AE88" s="211"/>
      <c r="AF88" s="211"/>
      <c r="AG88" s="211" t="s">
        <v>160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43">
        <v>80</v>
      </c>
      <c r="B89" s="244" t="s">
        <v>363</v>
      </c>
      <c r="C89" s="251" t="s">
        <v>364</v>
      </c>
      <c r="D89" s="245" t="s">
        <v>205</v>
      </c>
      <c r="E89" s="246">
        <v>1</v>
      </c>
      <c r="F89" s="247"/>
      <c r="G89" s="248">
        <f>ROUND(E89*F89,2)</f>
        <v>0</v>
      </c>
      <c r="H89" s="229"/>
      <c r="I89" s="228">
        <f>ROUND(E89*H89,2)</f>
        <v>0</v>
      </c>
      <c r="J89" s="229"/>
      <c r="K89" s="228">
        <f>ROUND(E89*J89,2)</f>
        <v>0</v>
      </c>
      <c r="L89" s="228">
        <v>21</v>
      </c>
      <c r="M89" s="228">
        <f>G89*(1+L89/100)</f>
        <v>0</v>
      </c>
      <c r="N89" s="228">
        <v>0</v>
      </c>
      <c r="O89" s="228">
        <f>ROUND(E89*N89,2)</f>
        <v>0</v>
      </c>
      <c r="P89" s="228">
        <v>0</v>
      </c>
      <c r="Q89" s="228">
        <f>ROUND(E89*P89,2)</f>
        <v>0</v>
      </c>
      <c r="R89" s="228"/>
      <c r="S89" s="228" t="s">
        <v>112</v>
      </c>
      <c r="T89" s="228" t="s">
        <v>113</v>
      </c>
      <c r="U89" s="228">
        <v>0</v>
      </c>
      <c r="V89" s="228">
        <f>ROUND(E89*U89,2)</f>
        <v>0</v>
      </c>
      <c r="W89" s="228"/>
      <c r="X89" s="228" t="s">
        <v>61</v>
      </c>
      <c r="Y89" s="211"/>
      <c r="Z89" s="211"/>
      <c r="AA89" s="211"/>
      <c r="AB89" s="211"/>
      <c r="AC89" s="211"/>
      <c r="AD89" s="211"/>
      <c r="AE89" s="211"/>
      <c r="AF89" s="211"/>
      <c r="AG89" s="211" t="s">
        <v>160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43">
        <v>81</v>
      </c>
      <c r="B90" s="244" t="s">
        <v>365</v>
      </c>
      <c r="C90" s="251" t="s">
        <v>366</v>
      </c>
      <c r="D90" s="245" t="s">
        <v>367</v>
      </c>
      <c r="E90" s="246">
        <v>2</v>
      </c>
      <c r="F90" s="247"/>
      <c r="G90" s="248">
        <f>ROUND(E90*F90,2)</f>
        <v>0</v>
      </c>
      <c r="H90" s="229"/>
      <c r="I90" s="228">
        <f>ROUND(E90*H90,2)</f>
        <v>0</v>
      </c>
      <c r="J90" s="229"/>
      <c r="K90" s="228">
        <f>ROUND(E90*J90,2)</f>
        <v>0</v>
      </c>
      <c r="L90" s="228">
        <v>21</v>
      </c>
      <c r="M90" s="228">
        <f>G90*(1+L90/100)</f>
        <v>0</v>
      </c>
      <c r="N90" s="228">
        <v>0</v>
      </c>
      <c r="O90" s="228">
        <f>ROUND(E90*N90,2)</f>
        <v>0</v>
      </c>
      <c r="P90" s="228">
        <v>0</v>
      </c>
      <c r="Q90" s="228">
        <f>ROUND(E90*P90,2)</f>
        <v>0</v>
      </c>
      <c r="R90" s="228"/>
      <c r="S90" s="228" t="s">
        <v>112</v>
      </c>
      <c r="T90" s="228" t="s">
        <v>113</v>
      </c>
      <c r="U90" s="228">
        <v>0</v>
      </c>
      <c r="V90" s="228">
        <f>ROUND(E90*U90,2)</f>
        <v>0</v>
      </c>
      <c r="W90" s="228"/>
      <c r="X90" s="228" t="s">
        <v>61</v>
      </c>
      <c r="Y90" s="211"/>
      <c r="Z90" s="211"/>
      <c r="AA90" s="211"/>
      <c r="AB90" s="211"/>
      <c r="AC90" s="211"/>
      <c r="AD90" s="211"/>
      <c r="AE90" s="211"/>
      <c r="AF90" s="211"/>
      <c r="AG90" s="211" t="s">
        <v>160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43">
        <v>82</v>
      </c>
      <c r="B91" s="244" t="s">
        <v>368</v>
      </c>
      <c r="C91" s="251" t="s">
        <v>369</v>
      </c>
      <c r="D91" s="245" t="s">
        <v>149</v>
      </c>
      <c r="E91" s="246">
        <v>28.5</v>
      </c>
      <c r="F91" s="247"/>
      <c r="G91" s="248">
        <f>ROUND(E91*F91,2)</f>
        <v>0</v>
      </c>
      <c r="H91" s="229"/>
      <c r="I91" s="228">
        <f>ROUND(E91*H91,2)</f>
        <v>0</v>
      </c>
      <c r="J91" s="229"/>
      <c r="K91" s="228">
        <f>ROUND(E91*J91,2)</f>
        <v>0</v>
      </c>
      <c r="L91" s="228">
        <v>21</v>
      </c>
      <c r="M91" s="228">
        <f>G91*(1+L91/100)</f>
        <v>0</v>
      </c>
      <c r="N91" s="228">
        <v>1E-3</v>
      </c>
      <c r="O91" s="228">
        <f>ROUND(E91*N91,2)</f>
        <v>0.03</v>
      </c>
      <c r="P91" s="228">
        <v>0</v>
      </c>
      <c r="Q91" s="228">
        <f>ROUND(E91*P91,2)</f>
        <v>0</v>
      </c>
      <c r="R91" s="228"/>
      <c r="S91" s="228" t="s">
        <v>112</v>
      </c>
      <c r="T91" s="228" t="s">
        <v>113</v>
      </c>
      <c r="U91" s="228">
        <v>0</v>
      </c>
      <c r="V91" s="228">
        <f>ROUND(E91*U91,2)</f>
        <v>0</v>
      </c>
      <c r="W91" s="228"/>
      <c r="X91" s="228" t="s">
        <v>61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160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43">
        <v>83</v>
      </c>
      <c r="B92" s="244" t="s">
        <v>370</v>
      </c>
      <c r="C92" s="251" t="s">
        <v>371</v>
      </c>
      <c r="D92" s="245" t="s">
        <v>146</v>
      </c>
      <c r="E92" s="246">
        <v>4</v>
      </c>
      <c r="F92" s="247"/>
      <c r="G92" s="248">
        <f>ROUND(E92*F92,2)</f>
        <v>0</v>
      </c>
      <c r="H92" s="229"/>
      <c r="I92" s="228">
        <f>ROUND(E92*H92,2)</f>
        <v>0</v>
      </c>
      <c r="J92" s="229"/>
      <c r="K92" s="228">
        <f>ROUND(E92*J92,2)</f>
        <v>0</v>
      </c>
      <c r="L92" s="228">
        <v>21</v>
      </c>
      <c r="M92" s="228">
        <f>G92*(1+L92/100)</f>
        <v>0</v>
      </c>
      <c r="N92" s="228">
        <v>0</v>
      </c>
      <c r="O92" s="228">
        <f>ROUND(E92*N92,2)</f>
        <v>0</v>
      </c>
      <c r="P92" s="228">
        <v>0</v>
      </c>
      <c r="Q92" s="228">
        <f>ROUND(E92*P92,2)</f>
        <v>0</v>
      </c>
      <c r="R92" s="228"/>
      <c r="S92" s="228" t="s">
        <v>112</v>
      </c>
      <c r="T92" s="228" t="s">
        <v>113</v>
      </c>
      <c r="U92" s="228">
        <v>0</v>
      </c>
      <c r="V92" s="228">
        <f>ROUND(E92*U92,2)</f>
        <v>0</v>
      </c>
      <c r="W92" s="228"/>
      <c r="X92" s="228" t="s">
        <v>61</v>
      </c>
      <c r="Y92" s="211"/>
      <c r="Z92" s="211"/>
      <c r="AA92" s="211"/>
      <c r="AB92" s="211"/>
      <c r="AC92" s="211"/>
      <c r="AD92" s="211"/>
      <c r="AE92" s="211"/>
      <c r="AF92" s="211"/>
      <c r="AG92" s="211" t="s">
        <v>160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43">
        <v>84</v>
      </c>
      <c r="B93" s="244" t="s">
        <v>372</v>
      </c>
      <c r="C93" s="251" t="s">
        <v>373</v>
      </c>
      <c r="D93" s="245" t="s">
        <v>146</v>
      </c>
      <c r="E93" s="246">
        <v>14</v>
      </c>
      <c r="F93" s="247"/>
      <c r="G93" s="248">
        <f>ROUND(E93*F93,2)</f>
        <v>0</v>
      </c>
      <c r="H93" s="229"/>
      <c r="I93" s="228">
        <f>ROUND(E93*H93,2)</f>
        <v>0</v>
      </c>
      <c r="J93" s="229"/>
      <c r="K93" s="228">
        <f>ROUND(E93*J93,2)</f>
        <v>0</v>
      </c>
      <c r="L93" s="228">
        <v>21</v>
      </c>
      <c r="M93" s="228">
        <f>G93*(1+L93/100)</f>
        <v>0</v>
      </c>
      <c r="N93" s="228">
        <v>2.1000000000000001E-4</v>
      </c>
      <c r="O93" s="228">
        <f>ROUND(E93*N93,2)</f>
        <v>0</v>
      </c>
      <c r="P93" s="228">
        <v>0</v>
      </c>
      <c r="Q93" s="228">
        <f>ROUND(E93*P93,2)</f>
        <v>0</v>
      </c>
      <c r="R93" s="228"/>
      <c r="S93" s="228" t="s">
        <v>112</v>
      </c>
      <c r="T93" s="228" t="s">
        <v>113</v>
      </c>
      <c r="U93" s="228">
        <v>0</v>
      </c>
      <c r="V93" s="228">
        <f>ROUND(E93*U93,2)</f>
        <v>0</v>
      </c>
      <c r="W93" s="228"/>
      <c r="X93" s="228" t="s">
        <v>61</v>
      </c>
      <c r="Y93" s="211"/>
      <c r="Z93" s="211"/>
      <c r="AA93" s="211"/>
      <c r="AB93" s="211"/>
      <c r="AC93" s="211"/>
      <c r="AD93" s="211"/>
      <c r="AE93" s="211"/>
      <c r="AF93" s="211"/>
      <c r="AG93" s="211" t="s">
        <v>160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ht="22.5" outlineLevel="1" x14ac:dyDescent="0.2">
      <c r="A94" s="243">
        <v>85</v>
      </c>
      <c r="B94" s="244" t="s">
        <v>374</v>
      </c>
      <c r="C94" s="251" t="s">
        <v>375</v>
      </c>
      <c r="D94" s="245" t="s">
        <v>298</v>
      </c>
      <c r="E94" s="246">
        <v>12</v>
      </c>
      <c r="F94" s="247"/>
      <c r="G94" s="248">
        <f>ROUND(E94*F94,2)</f>
        <v>0</v>
      </c>
      <c r="H94" s="229"/>
      <c r="I94" s="228">
        <f>ROUND(E94*H94,2)</f>
        <v>0</v>
      </c>
      <c r="J94" s="229"/>
      <c r="K94" s="228">
        <f>ROUND(E94*J94,2)</f>
        <v>0</v>
      </c>
      <c r="L94" s="228">
        <v>21</v>
      </c>
      <c r="M94" s="228">
        <f>G94*(1+L94/100)</f>
        <v>0</v>
      </c>
      <c r="N94" s="228">
        <v>0</v>
      </c>
      <c r="O94" s="228">
        <f>ROUND(E94*N94,2)</f>
        <v>0</v>
      </c>
      <c r="P94" s="228">
        <v>0</v>
      </c>
      <c r="Q94" s="228">
        <f>ROUND(E94*P94,2)</f>
        <v>0</v>
      </c>
      <c r="R94" s="228"/>
      <c r="S94" s="228" t="s">
        <v>112</v>
      </c>
      <c r="T94" s="228" t="s">
        <v>113</v>
      </c>
      <c r="U94" s="228">
        <v>0</v>
      </c>
      <c r="V94" s="228">
        <f>ROUND(E94*U94,2)</f>
        <v>0</v>
      </c>
      <c r="W94" s="228"/>
      <c r="X94" s="228" t="s">
        <v>61</v>
      </c>
      <c r="Y94" s="211"/>
      <c r="Z94" s="211"/>
      <c r="AA94" s="211"/>
      <c r="AB94" s="211"/>
      <c r="AC94" s="211"/>
      <c r="AD94" s="211"/>
      <c r="AE94" s="211"/>
      <c r="AF94" s="211"/>
      <c r="AG94" s="211" t="s">
        <v>160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ht="22.5" outlineLevel="1" x14ac:dyDescent="0.2">
      <c r="A95" s="243">
        <v>86</v>
      </c>
      <c r="B95" s="244" t="s">
        <v>376</v>
      </c>
      <c r="C95" s="251" t="s">
        <v>377</v>
      </c>
      <c r="D95" s="245" t="s">
        <v>146</v>
      </c>
      <c r="E95" s="246">
        <v>44</v>
      </c>
      <c r="F95" s="247"/>
      <c r="G95" s="248">
        <f>ROUND(E95*F95,2)</f>
        <v>0</v>
      </c>
      <c r="H95" s="229"/>
      <c r="I95" s="228">
        <f>ROUND(E95*H95,2)</f>
        <v>0</v>
      </c>
      <c r="J95" s="229"/>
      <c r="K95" s="228">
        <f>ROUND(E95*J95,2)</f>
        <v>0</v>
      </c>
      <c r="L95" s="228">
        <v>21</v>
      </c>
      <c r="M95" s="228">
        <f>G95*(1+L95/100)</f>
        <v>0</v>
      </c>
      <c r="N95" s="228">
        <v>9.0000000000000006E-5</v>
      </c>
      <c r="O95" s="228">
        <f>ROUND(E95*N95,2)</f>
        <v>0</v>
      </c>
      <c r="P95" s="228">
        <v>0</v>
      </c>
      <c r="Q95" s="228">
        <f>ROUND(E95*P95,2)</f>
        <v>0</v>
      </c>
      <c r="R95" s="228"/>
      <c r="S95" s="228" t="s">
        <v>112</v>
      </c>
      <c r="T95" s="228" t="s">
        <v>113</v>
      </c>
      <c r="U95" s="228">
        <v>0</v>
      </c>
      <c r="V95" s="228">
        <f>ROUND(E95*U95,2)</f>
        <v>0</v>
      </c>
      <c r="W95" s="228"/>
      <c r="X95" s="228" t="s">
        <v>61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160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x14ac:dyDescent="0.2">
      <c r="A96" s="231" t="s">
        <v>107</v>
      </c>
      <c r="B96" s="232" t="s">
        <v>64</v>
      </c>
      <c r="C96" s="250" t="s">
        <v>33</v>
      </c>
      <c r="D96" s="233"/>
      <c r="E96" s="234"/>
      <c r="F96" s="235"/>
      <c r="G96" s="236">
        <f>SUMIF(AG97:AG102,"&lt;&gt;NOR",G97:G102)</f>
        <v>0</v>
      </c>
      <c r="H96" s="230"/>
      <c r="I96" s="230">
        <f>SUM(I97:I102)</f>
        <v>0</v>
      </c>
      <c r="J96" s="230"/>
      <c r="K96" s="230">
        <f>SUM(K97:K102)</f>
        <v>0</v>
      </c>
      <c r="L96" s="230"/>
      <c r="M96" s="230">
        <f>SUM(M97:M102)</f>
        <v>0</v>
      </c>
      <c r="N96" s="230"/>
      <c r="O96" s="230">
        <f>SUM(O97:O102)</f>
        <v>0</v>
      </c>
      <c r="P96" s="230"/>
      <c r="Q96" s="230">
        <f>SUM(Q97:Q102)</f>
        <v>0</v>
      </c>
      <c r="R96" s="230"/>
      <c r="S96" s="230"/>
      <c r="T96" s="230"/>
      <c r="U96" s="230"/>
      <c r="V96" s="230">
        <f>SUM(V97:V102)</f>
        <v>7.8699999999999992</v>
      </c>
      <c r="W96" s="230"/>
      <c r="X96" s="230"/>
      <c r="AG96" t="s">
        <v>108</v>
      </c>
    </row>
    <row r="97" spans="1:60" outlineLevel="1" x14ac:dyDescent="0.2">
      <c r="A97" s="243">
        <v>87</v>
      </c>
      <c r="B97" s="244" t="s">
        <v>378</v>
      </c>
      <c r="C97" s="251" t="s">
        <v>379</v>
      </c>
      <c r="D97" s="245" t="s">
        <v>146</v>
      </c>
      <c r="E97" s="246">
        <v>3</v>
      </c>
      <c r="F97" s="247"/>
      <c r="G97" s="248">
        <f>ROUND(E97*F97,2)</f>
        <v>0</v>
      </c>
      <c r="H97" s="229"/>
      <c r="I97" s="228">
        <f>ROUND(E97*H97,2)</f>
        <v>0</v>
      </c>
      <c r="J97" s="229"/>
      <c r="K97" s="228">
        <f>ROUND(E97*J97,2)</f>
        <v>0</v>
      </c>
      <c r="L97" s="228">
        <v>21</v>
      </c>
      <c r="M97" s="228">
        <f>G97*(1+L97/100)</f>
        <v>0</v>
      </c>
      <c r="N97" s="228">
        <v>0</v>
      </c>
      <c r="O97" s="228">
        <f>ROUND(E97*N97,2)</f>
        <v>0</v>
      </c>
      <c r="P97" s="228">
        <v>0</v>
      </c>
      <c r="Q97" s="228">
        <f>ROUND(E97*P97,2)</f>
        <v>0</v>
      </c>
      <c r="R97" s="228"/>
      <c r="S97" s="228" t="s">
        <v>112</v>
      </c>
      <c r="T97" s="228" t="s">
        <v>113</v>
      </c>
      <c r="U97" s="228">
        <v>0.34</v>
      </c>
      <c r="V97" s="228">
        <f>ROUND(E97*U97,2)</f>
        <v>1.02</v>
      </c>
      <c r="W97" s="228"/>
      <c r="X97" s="228" t="s">
        <v>114</v>
      </c>
      <c r="Y97" s="211"/>
      <c r="Z97" s="211"/>
      <c r="AA97" s="211"/>
      <c r="AB97" s="211"/>
      <c r="AC97" s="211"/>
      <c r="AD97" s="211"/>
      <c r="AE97" s="211"/>
      <c r="AF97" s="211"/>
      <c r="AG97" s="211" t="s">
        <v>115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43">
        <v>88</v>
      </c>
      <c r="B98" s="244" t="s">
        <v>260</v>
      </c>
      <c r="C98" s="251" t="s">
        <v>261</v>
      </c>
      <c r="D98" s="245" t="s">
        <v>146</v>
      </c>
      <c r="E98" s="246">
        <v>3</v>
      </c>
      <c r="F98" s="247"/>
      <c r="G98" s="248">
        <f>ROUND(E98*F98,2)</f>
        <v>0</v>
      </c>
      <c r="H98" s="229"/>
      <c r="I98" s="228">
        <f>ROUND(E98*H98,2)</f>
        <v>0</v>
      </c>
      <c r="J98" s="229"/>
      <c r="K98" s="228">
        <f>ROUND(E98*J98,2)</f>
        <v>0</v>
      </c>
      <c r="L98" s="228">
        <v>21</v>
      </c>
      <c r="M98" s="228">
        <f>G98*(1+L98/100)</f>
        <v>0</v>
      </c>
      <c r="N98" s="228">
        <v>0</v>
      </c>
      <c r="O98" s="228">
        <f>ROUND(E98*N98,2)</f>
        <v>0</v>
      </c>
      <c r="P98" s="228">
        <v>0</v>
      </c>
      <c r="Q98" s="228">
        <f>ROUND(E98*P98,2)</f>
        <v>0</v>
      </c>
      <c r="R98" s="228"/>
      <c r="S98" s="228" t="s">
        <v>132</v>
      </c>
      <c r="T98" s="228" t="s">
        <v>113</v>
      </c>
      <c r="U98" s="228">
        <v>0.43</v>
      </c>
      <c r="V98" s="228">
        <f>ROUND(E98*U98,2)</f>
        <v>1.29</v>
      </c>
      <c r="W98" s="228"/>
      <c r="X98" s="228" t="s">
        <v>114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115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43">
        <v>89</v>
      </c>
      <c r="B99" s="244" t="s">
        <v>380</v>
      </c>
      <c r="C99" s="251" t="s">
        <v>381</v>
      </c>
      <c r="D99" s="245" t="s">
        <v>135</v>
      </c>
      <c r="E99" s="246">
        <v>10</v>
      </c>
      <c r="F99" s="247"/>
      <c r="G99" s="248">
        <f>ROUND(E99*F99,2)</f>
        <v>0</v>
      </c>
      <c r="H99" s="229"/>
      <c r="I99" s="228">
        <f>ROUND(E99*H99,2)</f>
        <v>0</v>
      </c>
      <c r="J99" s="229"/>
      <c r="K99" s="228">
        <f>ROUND(E99*J99,2)</f>
        <v>0</v>
      </c>
      <c r="L99" s="228">
        <v>21</v>
      </c>
      <c r="M99" s="228">
        <f>G99*(1+L99/100)</f>
        <v>0</v>
      </c>
      <c r="N99" s="228">
        <v>0</v>
      </c>
      <c r="O99" s="228">
        <f>ROUND(E99*N99,2)</f>
        <v>0</v>
      </c>
      <c r="P99" s="228">
        <v>0</v>
      </c>
      <c r="Q99" s="228">
        <f>ROUND(E99*P99,2)</f>
        <v>0</v>
      </c>
      <c r="R99" s="228"/>
      <c r="S99" s="228" t="s">
        <v>112</v>
      </c>
      <c r="T99" s="228" t="s">
        <v>113</v>
      </c>
      <c r="U99" s="228">
        <v>0.19</v>
      </c>
      <c r="V99" s="228">
        <f>ROUND(E99*U99,2)</f>
        <v>1.9</v>
      </c>
      <c r="W99" s="228"/>
      <c r="X99" s="228" t="s">
        <v>114</v>
      </c>
      <c r="Y99" s="211"/>
      <c r="Z99" s="211"/>
      <c r="AA99" s="211"/>
      <c r="AB99" s="211"/>
      <c r="AC99" s="211"/>
      <c r="AD99" s="211"/>
      <c r="AE99" s="211"/>
      <c r="AF99" s="211"/>
      <c r="AG99" s="211" t="s">
        <v>115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43">
        <v>90</v>
      </c>
      <c r="B100" s="244" t="s">
        <v>382</v>
      </c>
      <c r="C100" s="251" t="s">
        <v>383</v>
      </c>
      <c r="D100" s="245" t="s">
        <v>205</v>
      </c>
      <c r="E100" s="246">
        <v>1</v>
      </c>
      <c r="F100" s="247"/>
      <c r="G100" s="248">
        <f>ROUND(E100*F100,2)</f>
        <v>0</v>
      </c>
      <c r="H100" s="229"/>
      <c r="I100" s="228">
        <f>ROUND(E100*H100,2)</f>
        <v>0</v>
      </c>
      <c r="J100" s="229"/>
      <c r="K100" s="228">
        <f>ROUND(E100*J100,2)</f>
        <v>0</v>
      </c>
      <c r="L100" s="228">
        <v>21</v>
      </c>
      <c r="M100" s="228">
        <f>G100*(1+L100/100)</f>
        <v>0</v>
      </c>
      <c r="N100" s="228">
        <v>0</v>
      </c>
      <c r="O100" s="228">
        <f>ROUND(E100*N100,2)</f>
        <v>0</v>
      </c>
      <c r="P100" s="228">
        <v>0</v>
      </c>
      <c r="Q100" s="228">
        <f>ROUND(E100*P100,2)</f>
        <v>0</v>
      </c>
      <c r="R100" s="228"/>
      <c r="S100" s="228" t="s">
        <v>112</v>
      </c>
      <c r="T100" s="228" t="s">
        <v>113</v>
      </c>
      <c r="U100" s="228">
        <v>0</v>
      </c>
      <c r="V100" s="228">
        <f>ROUND(E100*U100,2)</f>
        <v>0</v>
      </c>
      <c r="W100" s="228"/>
      <c r="X100" s="228" t="s">
        <v>114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115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ht="22.5" outlineLevel="1" x14ac:dyDescent="0.2">
      <c r="A101" s="243">
        <v>91</v>
      </c>
      <c r="B101" s="244" t="s">
        <v>276</v>
      </c>
      <c r="C101" s="251" t="s">
        <v>277</v>
      </c>
      <c r="D101" s="245" t="s">
        <v>135</v>
      </c>
      <c r="E101" s="246">
        <v>20</v>
      </c>
      <c r="F101" s="247"/>
      <c r="G101" s="248">
        <f>ROUND(E101*F101,2)</f>
        <v>0</v>
      </c>
      <c r="H101" s="229"/>
      <c r="I101" s="228">
        <f>ROUND(E101*H101,2)</f>
        <v>0</v>
      </c>
      <c r="J101" s="229"/>
      <c r="K101" s="228">
        <f>ROUND(E101*J101,2)</f>
        <v>0</v>
      </c>
      <c r="L101" s="228">
        <v>21</v>
      </c>
      <c r="M101" s="228">
        <f>G101*(1+L101/100)</f>
        <v>0</v>
      </c>
      <c r="N101" s="228">
        <v>0</v>
      </c>
      <c r="O101" s="228">
        <f>ROUND(E101*N101,2)</f>
        <v>0</v>
      </c>
      <c r="P101" s="228">
        <v>0</v>
      </c>
      <c r="Q101" s="228">
        <f>ROUND(E101*P101,2)</f>
        <v>0</v>
      </c>
      <c r="R101" s="228"/>
      <c r="S101" s="228" t="s">
        <v>132</v>
      </c>
      <c r="T101" s="228" t="s">
        <v>113</v>
      </c>
      <c r="U101" s="228">
        <v>0.12</v>
      </c>
      <c r="V101" s="228">
        <f>ROUND(E101*U101,2)</f>
        <v>2.4</v>
      </c>
      <c r="W101" s="228"/>
      <c r="X101" s="228" t="s">
        <v>114</v>
      </c>
      <c r="Y101" s="211"/>
      <c r="Z101" s="211"/>
      <c r="AA101" s="211"/>
      <c r="AB101" s="211"/>
      <c r="AC101" s="211"/>
      <c r="AD101" s="211"/>
      <c r="AE101" s="211"/>
      <c r="AF101" s="211"/>
      <c r="AG101" s="211" t="s">
        <v>115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43">
        <v>92</v>
      </c>
      <c r="B102" s="244" t="s">
        <v>284</v>
      </c>
      <c r="C102" s="251" t="s">
        <v>285</v>
      </c>
      <c r="D102" s="245" t="s">
        <v>135</v>
      </c>
      <c r="E102" s="246">
        <v>9</v>
      </c>
      <c r="F102" s="247"/>
      <c r="G102" s="248">
        <f>ROUND(E102*F102,2)</f>
        <v>0</v>
      </c>
      <c r="H102" s="229"/>
      <c r="I102" s="228">
        <f>ROUND(E102*H102,2)</f>
        <v>0</v>
      </c>
      <c r="J102" s="229"/>
      <c r="K102" s="228">
        <f>ROUND(E102*J102,2)</f>
        <v>0</v>
      </c>
      <c r="L102" s="228">
        <v>21</v>
      </c>
      <c r="M102" s="228">
        <f>G102*(1+L102/100)</f>
        <v>0</v>
      </c>
      <c r="N102" s="228">
        <v>2.0000000000000002E-5</v>
      </c>
      <c r="O102" s="228">
        <f>ROUND(E102*N102,2)</f>
        <v>0</v>
      </c>
      <c r="P102" s="228">
        <v>0</v>
      </c>
      <c r="Q102" s="228">
        <f>ROUND(E102*P102,2)</f>
        <v>0</v>
      </c>
      <c r="R102" s="228"/>
      <c r="S102" s="228" t="s">
        <v>132</v>
      </c>
      <c r="T102" s="228" t="s">
        <v>113</v>
      </c>
      <c r="U102" s="228">
        <v>0.14000000000000001</v>
      </c>
      <c r="V102" s="228">
        <f>ROUND(E102*U102,2)</f>
        <v>1.26</v>
      </c>
      <c r="W102" s="228"/>
      <c r="X102" s="228" t="s">
        <v>114</v>
      </c>
      <c r="Y102" s="211"/>
      <c r="Z102" s="211"/>
      <c r="AA102" s="211"/>
      <c r="AB102" s="211"/>
      <c r="AC102" s="211"/>
      <c r="AD102" s="211"/>
      <c r="AE102" s="211"/>
      <c r="AF102" s="211"/>
      <c r="AG102" s="211" t="s">
        <v>115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x14ac:dyDescent="0.2">
      <c r="A103" s="231" t="s">
        <v>107</v>
      </c>
      <c r="B103" s="232" t="s">
        <v>65</v>
      </c>
      <c r="C103" s="250" t="s">
        <v>61</v>
      </c>
      <c r="D103" s="233"/>
      <c r="E103" s="234"/>
      <c r="F103" s="235"/>
      <c r="G103" s="236">
        <f>SUMIF(AG104:AG110,"&lt;&gt;NOR",G104:G110)</f>
        <v>0</v>
      </c>
      <c r="H103" s="230"/>
      <c r="I103" s="230">
        <f>SUM(I104:I110)</f>
        <v>0</v>
      </c>
      <c r="J103" s="230"/>
      <c r="K103" s="230">
        <f>SUM(K104:K110)</f>
        <v>0</v>
      </c>
      <c r="L103" s="230"/>
      <c r="M103" s="230">
        <f>SUM(M104:M110)</f>
        <v>0</v>
      </c>
      <c r="N103" s="230"/>
      <c r="O103" s="230">
        <f>SUM(O104:O110)</f>
        <v>0</v>
      </c>
      <c r="P103" s="230"/>
      <c r="Q103" s="230">
        <f>SUM(Q104:Q110)</f>
        <v>0</v>
      </c>
      <c r="R103" s="230"/>
      <c r="S103" s="230"/>
      <c r="T103" s="230"/>
      <c r="U103" s="230"/>
      <c r="V103" s="230">
        <f>SUM(V104:V110)</f>
        <v>0</v>
      </c>
      <c r="W103" s="230"/>
      <c r="X103" s="230"/>
      <c r="AG103" t="s">
        <v>108</v>
      </c>
    </row>
    <row r="104" spans="1:60" outlineLevel="1" x14ac:dyDescent="0.2">
      <c r="A104" s="243">
        <v>93</v>
      </c>
      <c r="B104" s="244" t="s">
        <v>384</v>
      </c>
      <c r="C104" s="251" t="s">
        <v>385</v>
      </c>
      <c r="D104" s="245" t="s">
        <v>298</v>
      </c>
      <c r="E104" s="246">
        <v>3</v>
      </c>
      <c r="F104" s="247"/>
      <c r="G104" s="248">
        <f>ROUND(E104*F104,2)</f>
        <v>0</v>
      </c>
      <c r="H104" s="229"/>
      <c r="I104" s="228">
        <f>ROUND(E104*H104,2)</f>
        <v>0</v>
      </c>
      <c r="J104" s="229"/>
      <c r="K104" s="228">
        <f>ROUND(E104*J104,2)</f>
        <v>0</v>
      </c>
      <c r="L104" s="228">
        <v>21</v>
      </c>
      <c r="M104" s="228">
        <f>G104*(1+L104/100)</f>
        <v>0</v>
      </c>
      <c r="N104" s="228">
        <v>0</v>
      </c>
      <c r="O104" s="228">
        <f>ROUND(E104*N104,2)</f>
        <v>0</v>
      </c>
      <c r="P104" s="228">
        <v>0</v>
      </c>
      <c r="Q104" s="228">
        <f>ROUND(E104*P104,2)</f>
        <v>0</v>
      </c>
      <c r="R104" s="228"/>
      <c r="S104" s="228" t="s">
        <v>112</v>
      </c>
      <c r="T104" s="228" t="s">
        <v>113</v>
      </c>
      <c r="U104" s="228">
        <v>0</v>
      </c>
      <c r="V104" s="228">
        <f>ROUND(E104*U104,2)</f>
        <v>0</v>
      </c>
      <c r="W104" s="228"/>
      <c r="X104" s="228" t="s">
        <v>61</v>
      </c>
      <c r="Y104" s="211"/>
      <c r="Z104" s="211"/>
      <c r="AA104" s="211"/>
      <c r="AB104" s="211"/>
      <c r="AC104" s="211"/>
      <c r="AD104" s="211"/>
      <c r="AE104" s="211"/>
      <c r="AF104" s="211"/>
      <c r="AG104" s="211" t="s">
        <v>160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43">
        <v>94</v>
      </c>
      <c r="B105" s="244" t="s">
        <v>386</v>
      </c>
      <c r="C105" s="251" t="s">
        <v>387</v>
      </c>
      <c r="D105" s="245" t="s">
        <v>146</v>
      </c>
      <c r="E105" s="246">
        <v>3</v>
      </c>
      <c r="F105" s="247"/>
      <c r="G105" s="248">
        <f>ROUND(E105*F105,2)</f>
        <v>0</v>
      </c>
      <c r="H105" s="229"/>
      <c r="I105" s="228">
        <f>ROUND(E105*H105,2)</f>
        <v>0</v>
      </c>
      <c r="J105" s="229"/>
      <c r="K105" s="228">
        <f>ROUND(E105*J105,2)</f>
        <v>0</v>
      </c>
      <c r="L105" s="228">
        <v>21</v>
      </c>
      <c r="M105" s="228">
        <f>G105*(1+L105/100)</f>
        <v>0</v>
      </c>
      <c r="N105" s="228">
        <v>1.6000000000000001E-4</v>
      </c>
      <c r="O105" s="228">
        <f>ROUND(E105*N105,2)</f>
        <v>0</v>
      </c>
      <c r="P105" s="228">
        <v>0</v>
      </c>
      <c r="Q105" s="228">
        <f>ROUND(E105*P105,2)</f>
        <v>0</v>
      </c>
      <c r="R105" s="228"/>
      <c r="S105" s="228" t="s">
        <v>112</v>
      </c>
      <c r="T105" s="228" t="s">
        <v>113</v>
      </c>
      <c r="U105" s="228">
        <v>0</v>
      </c>
      <c r="V105" s="228">
        <f>ROUND(E105*U105,2)</f>
        <v>0</v>
      </c>
      <c r="W105" s="228"/>
      <c r="X105" s="228" t="s">
        <v>61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160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43">
        <v>95</v>
      </c>
      <c r="B106" s="244" t="s">
        <v>388</v>
      </c>
      <c r="C106" s="251" t="s">
        <v>389</v>
      </c>
      <c r="D106" s="245" t="s">
        <v>135</v>
      </c>
      <c r="E106" s="246">
        <v>10</v>
      </c>
      <c r="F106" s="247"/>
      <c r="G106" s="248">
        <f>ROUND(E106*F106,2)</f>
        <v>0</v>
      </c>
      <c r="H106" s="229"/>
      <c r="I106" s="228">
        <f>ROUND(E106*H106,2)</f>
        <v>0</v>
      </c>
      <c r="J106" s="229"/>
      <c r="K106" s="228">
        <f>ROUND(E106*J106,2)</f>
        <v>0</v>
      </c>
      <c r="L106" s="228">
        <v>21</v>
      </c>
      <c r="M106" s="228">
        <f>G106*(1+L106/100)</f>
        <v>0</v>
      </c>
      <c r="N106" s="228">
        <v>0</v>
      </c>
      <c r="O106" s="228">
        <f>ROUND(E106*N106,2)</f>
        <v>0</v>
      </c>
      <c r="P106" s="228">
        <v>0</v>
      </c>
      <c r="Q106" s="228">
        <f>ROUND(E106*P106,2)</f>
        <v>0</v>
      </c>
      <c r="R106" s="228"/>
      <c r="S106" s="228" t="s">
        <v>112</v>
      </c>
      <c r="T106" s="228" t="s">
        <v>113</v>
      </c>
      <c r="U106" s="228">
        <v>0</v>
      </c>
      <c r="V106" s="228">
        <f>ROUND(E106*U106,2)</f>
        <v>0</v>
      </c>
      <c r="W106" s="228"/>
      <c r="X106" s="228" t="s">
        <v>61</v>
      </c>
      <c r="Y106" s="211"/>
      <c r="Z106" s="211"/>
      <c r="AA106" s="211"/>
      <c r="AB106" s="211"/>
      <c r="AC106" s="211"/>
      <c r="AD106" s="211"/>
      <c r="AE106" s="211"/>
      <c r="AF106" s="211"/>
      <c r="AG106" s="211" t="s">
        <v>160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43">
        <v>96</v>
      </c>
      <c r="B107" s="244" t="s">
        <v>349</v>
      </c>
      <c r="C107" s="251" t="s">
        <v>350</v>
      </c>
      <c r="D107" s="245" t="s">
        <v>135</v>
      </c>
      <c r="E107" s="246">
        <v>15</v>
      </c>
      <c r="F107" s="247"/>
      <c r="G107" s="248">
        <f>ROUND(E107*F107,2)</f>
        <v>0</v>
      </c>
      <c r="H107" s="229"/>
      <c r="I107" s="228">
        <f>ROUND(E107*H107,2)</f>
        <v>0</v>
      </c>
      <c r="J107" s="229"/>
      <c r="K107" s="228">
        <f>ROUND(E107*J107,2)</f>
        <v>0</v>
      </c>
      <c r="L107" s="228">
        <v>21</v>
      </c>
      <c r="M107" s="228">
        <f>G107*(1+L107/100)</f>
        <v>0</v>
      </c>
      <c r="N107" s="228">
        <v>1.2999999999999999E-4</v>
      </c>
      <c r="O107" s="228">
        <f>ROUND(E107*N107,2)</f>
        <v>0</v>
      </c>
      <c r="P107" s="228">
        <v>0</v>
      </c>
      <c r="Q107" s="228">
        <f>ROUND(E107*P107,2)</f>
        <v>0</v>
      </c>
      <c r="R107" s="228"/>
      <c r="S107" s="228" t="s">
        <v>112</v>
      </c>
      <c r="T107" s="228" t="s">
        <v>113</v>
      </c>
      <c r="U107" s="228">
        <v>0</v>
      </c>
      <c r="V107" s="228">
        <f>ROUND(E107*U107,2)</f>
        <v>0</v>
      </c>
      <c r="W107" s="228"/>
      <c r="X107" s="228" t="s">
        <v>61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160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43">
        <v>97</v>
      </c>
      <c r="B108" s="244" t="s">
        <v>351</v>
      </c>
      <c r="C108" s="251" t="s">
        <v>352</v>
      </c>
      <c r="D108" s="245" t="s">
        <v>135</v>
      </c>
      <c r="E108" s="246">
        <v>5</v>
      </c>
      <c r="F108" s="247"/>
      <c r="G108" s="248">
        <f>ROUND(E108*F108,2)</f>
        <v>0</v>
      </c>
      <c r="H108" s="229"/>
      <c r="I108" s="228">
        <f>ROUND(E108*H108,2)</f>
        <v>0</v>
      </c>
      <c r="J108" s="229"/>
      <c r="K108" s="228">
        <f>ROUND(E108*J108,2)</f>
        <v>0</v>
      </c>
      <c r="L108" s="228">
        <v>21</v>
      </c>
      <c r="M108" s="228">
        <f>G108*(1+L108/100)</f>
        <v>0</v>
      </c>
      <c r="N108" s="228">
        <v>6.9999999999999994E-5</v>
      </c>
      <c r="O108" s="228">
        <f>ROUND(E108*N108,2)</f>
        <v>0</v>
      </c>
      <c r="P108" s="228">
        <v>0</v>
      </c>
      <c r="Q108" s="228">
        <f>ROUND(E108*P108,2)</f>
        <v>0</v>
      </c>
      <c r="R108" s="228"/>
      <c r="S108" s="228" t="s">
        <v>112</v>
      </c>
      <c r="T108" s="228" t="s">
        <v>113</v>
      </c>
      <c r="U108" s="228">
        <v>0</v>
      </c>
      <c r="V108" s="228">
        <f>ROUND(E108*U108,2)</f>
        <v>0</v>
      </c>
      <c r="W108" s="228"/>
      <c r="X108" s="228" t="s">
        <v>61</v>
      </c>
      <c r="Y108" s="211"/>
      <c r="Z108" s="211"/>
      <c r="AA108" s="211"/>
      <c r="AB108" s="211"/>
      <c r="AC108" s="211"/>
      <c r="AD108" s="211"/>
      <c r="AE108" s="211"/>
      <c r="AF108" s="211"/>
      <c r="AG108" s="211" t="s">
        <v>160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43">
        <v>98</v>
      </c>
      <c r="B109" s="244" t="s">
        <v>353</v>
      </c>
      <c r="C109" s="251" t="s">
        <v>354</v>
      </c>
      <c r="D109" s="245" t="s">
        <v>146</v>
      </c>
      <c r="E109" s="246">
        <v>16</v>
      </c>
      <c r="F109" s="247"/>
      <c r="G109" s="248">
        <f>ROUND(E109*F109,2)</f>
        <v>0</v>
      </c>
      <c r="H109" s="229"/>
      <c r="I109" s="228">
        <f>ROUND(E109*H109,2)</f>
        <v>0</v>
      </c>
      <c r="J109" s="229"/>
      <c r="K109" s="228">
        <f>ROUND(E109*J109,2)</f>
        <v>0</v>
      </c>
      <c r="L109" s="228">
        <v>21</v>
      </c>
      <c r="M109" s="228">
        <f>G109*(1+L109/100)</f>
        <v>0</v>
      </c>
      <c r="N109" s="228">
        <v>1.0000000000000001E-5</v>
      </c>
      <c r="O109" s="228">
        <f>ROUND(E109*N109,2)</f>
        <v>0</v>
      </c>
      <c r="P109" s="228">
        <v>0</v>
      </c>
      <c r="Q109" s="228">
        <f>ROUND(E109*P109,2)</f>
        <v>0</v>
      </c>
      <c r="R109" s="228"/>
      <c r="S109" s="228" t="s">
        <v>112</v>
      </c>
      <c r="T109" s="228" t="s">
        <v>113</v>
      </c>
      <c r="U109" s="228">
        <v>0</v>
      </c>
      <c r="V109" s="228">
        <f>ROUND(E109*U109,2)</f>
        <v>0</v>
      </c>
      <c r="W109" s="228"/>
      <c r="X109" s="228" t="s">
        <v>61</v>
      </c>
      <c r="Y109" s="211"/>
      <c r="Z109" s="211"/>
      <c r="AA109" s="211"/>
      <c r="AB109" s="211"/>
      <c r="AC109" s="211"/>
      <c r="AD109" s="211"/>
      <c r="AE109" s="211"/>
      <c r="AF109" s="211"/>
      <c r="AG109" s="211" t="s">
        <v>160</v>
      </c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43">
        <v>99</v>
      </c>
      <c r="B110" s="244" t="s">
        <v>355</v>
      </c>
      <c r="C110" s="251" t="s">
        <v>356</v>
      </c>
      <c r="D110" s="245" t="s">
        <v>146</v>
      </c>
      <c r="E110" s="246">
        <v>40</v>
      </c>
      <c r="F110" s="247"/>
      <c r="G110" s="248">
        <f>ROUND(E110*F110,2)</f>
        <v>0</v>
      </c>
      <c r="H110" s="229"/>
      <c r="I110" s="228">
        <f>ROUND(E110*H110,2)</f>
        <v>0</v>
      </c>
      <c r="J110" s="229"/>
      <c r="K110" s="228">
        <f>ROUND(E110*J110,2)</f>
        <v>0</v>
      </c>
      <c r="L110" s="228">
        <v>21</v>
      </c>
      <c r="M110" s="228">
        <f>G110*(1+L110/100)</f>
        <v>0</v>
      </c>
      <c r="N110" s="228">
        <v>0</v>
      </c>
      <c r="O110" s="228">
        <f>ROUND(E110*N110,2)</f>
        <v>0</v>
      </c>
      <c r="P110" s="228">
        <v>0</v>
      </c>
      <c r="Q110" s="228">
        <f>ROUND(E110*P110,2)</f>
        <v>0</v>
      </c>
      <c r="R110" s="228"/>
      <c r="S110" s="228" t="s">
        <v>112</v>
      </c>
      <c r="T110" s="228" t="s">
        <v>113</v>
      </c>
      <c r="U110" s="228">
        <v>0</v>
      </c>
      <c r="V110" s="228">
        <f>ROUND(E110*U110,2)</f>
        <v>0</v>
      </c>
      <c r="W110" s="228"/>
      <c r="X110" s="228" t="s">
        <v>61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160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x14ac:dyDescent="0.2">
      <c r="A111" s="231" t="s">
        <v>107</v>
      </c>
      <c r="B111" s="232" t="s">
        <v>62</v>
      </c>
      <c r="C111" s="250" t="s">
        <v>63</v>
      </c>
      <c r="D111" s="233"/>
      <c r="E111" s="234"/>
      <c r="F111" s="235"/>
      <c r="G111" s="236">
        <f>SUMIF(AG112:AG113,"&lt;&gt;NOR",G112:G113)</f>
        <v>0</v>
      </c>
      <c r="H111" s="230"/>
      <c r="I111" s="230">
        <f>SUM(I112:I113)</f>
        <v>0</v>
      </c>
      <c r="J111" s="230"/>
      <c r="K111" s="230">
        <f>SUM(K112:K113)</f>
        <v>0</v>
      </c>
      <c r="L111" s="230"/>
      <c r="M111" s="230">
        <f>SUM(M112:M113)</f>
        <v>0</v>
      </c>
      <c r="N111" s="230"/>
      <c r="O111" s="230">
        <f>SUM(O112:O113)</f>
        <v>0</v>
      </c>
      <c r="P111" s="230"/>
      <c r="Q111" s="230">
        <f>SUM(Q112:Q113)</f>
        <v>0</v>
      </c>
      <c r="R111" s="230"/>
      <c r="S111" s="230"/>
      <c r="T111" s="230"/>
      <c r="U111" s="230"/>
      <c r="V111" s="230">
        <f>SUM(V112:V113)</f>
        <v>0</v>
      </c>
      <c r="W111" s="230"/>
      <c r="X111" s="230"/>
      <c r="AG111" t="s">
        <v>108</v>
      </c>
    </row>
    <row r="112" spans="1:60" outlineLevel="1" x14ac:dyDescent="0.2">
      <c r="A112" s="243">
        <v>100</v>
      </c>
      <c r="B112" s="244" t="s">
        <v>390</v>
      </c>
      <c r="C112" s="251" t="s">
        <v>391</v>
      </c>
      <c r="D112" s="245" t="s">
        <v>205</v>
      </c>
      <c r="E112" s="246">
        <v>1</v>
      </c>
      <c r="F112" s="247"/>
      <c r="G112" s="248">
        <f>ROUND(E112*F112,2)</f>
        <v>0</v>
      </c>
      <c r="H112" s="229"/>
      <c r="I112" s="228">
        <f>ROUND(E112*H112,2)</f>
        <v>0</v>
      </c>
      <c r="J112" s="229"/>
      <c r="K112" s="228">
        <f>ROUND(E112*J112,2)</f>
        <v>0</v>
      </c>
      <c r="L112" s="228">
        <v>21</v>
      </c>
      <c r="M112" s="228">
        <f>G112*(1+L112/100)</f>
        <v>0</v>
      </c>
      <c r="N112" s="228">
        <v>0</v>
      </c>
      <c r="O112" s="228">
        <f>ROUND(E112*N112,2)</f>
        <v>0</v>
      </c>
      <c r="P112" s="228">
        <v>0</v>
      </c>
      <c r="Q112" s="228">
        <f>ROUND(E112*P112,2)</f>
        <v>0</v>
      </c>
      <c r="R112" s="228"/>
      <c r="S112" s="228" t="s">
        <v>112</v>
      </c>
      <c r="T112" s="228" t="s">
        <v>113</v>
      </c>
      <c r="U112" s="228">
        <v>0</v>
      </c>
      <c r="V112" s="228">
        <f>ROUND(E112*U112,2)</f>
        <v>0</v>
      </c>
      <c r="W112" s="228"/>
      <c r="X112" s="228" t="s">
        <v>63</v>
      </c>
      <c r="Y112" s="211"/>
      <c r="Z112" s="211"/>
      <c r="AA112" s="211"/>
      <c r="AB112" s="211"/>
      <c r="AC112" s="211"/>
      <c r="AD112" s="211"/>
      <c r="AE112" s="211"/>
      <c r="AF112" s="211"/>
      <c r="AG112" s="211" t="s">
        <v>392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37">
        <v>101</v>
      </c>
      <c r="B113" s="238" t="s">
        <v>393</v>
      </c>
      <c r="C113" s="252" t="s">
        <v>151</v>
      </c>
      <c r="D113" s="239" t="s">
        <v>205</v>
      </c>
      <c r="E113" s="240">
        <v>1</v>
      </c>
      <c r="F113" s="241"/>
      <c r="G113" s="242">
        <f>ROUND(E113*F113,2)</f>
        <v>0</v>
      </c>
      <c r="H113" s="229"/>
      <c r="I113" s="228">
        <f>ROUND(E113*H113,2)</f>
        <v>0</v>
      </c>
      <c r="J113" s="229"/>
      <c r="K113" s="228">
        <f>ROUND(E113*J113,2)</f>
        <v>0</v>
      </c>
      <c r="L113" s="228">
        <v>21</v>
      </c>
      <c r="M113" s="228">
        <f>G113*(1+L113/100)</f>
        <v>0</v>
      </c>
      <c r="N113" s="228">
        <v>0</v>
      </c>
      <c r="O113" s="228">
        <f>ROUND(E113*N113,2)</f>
        <v>0</v>
      </c>
      <c r="P113" s="228">
        <v>0</v>
      </c>
      <c r="Q113" s="228">
        <f>ROUND(E113*P113,2)</f>
        <v>0</v>
      </c>
      <c r="R113" s="228"/>
      <c r="S113" s="228" t="s">
        <v>112</v>
      </c>
      <c r="T113" s="228" t="s">
        <v>113</v>
      </c>
      <c r="U113" s="228">
        <v>0</v>
      </c>
      <c r="V113" s="228">
        <f>ROUND(E113*U113,2)</f>
        <v>0</v>
      </c>
      <c r="W113" s="228"/>
      <c r="X113" s="228" t="s">
        <v>63</v>
      </c>
      <c r="Y113" s="211"/>
      <c r="Z113" s="211"/>
      <c r="AA113" s="211"/>
      <c r="AB113" s="211"/>
      <c r="AC113" s="211"/>
      <c r="AD113" s="211"/>
      <c r="AE113" s="211"/>
      <c r="AF113" s="211"/>
      <c r="AG113" s="211" t="s">
        <v>392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x14ac:dyDescent="0.2">
      <c r="A114" s="3"/>
      <c r="B114" s="4"/>
      <c r="C114" s="253"/>
      <c r="D114" s="6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AE114">
        <v>15</v>
      </c>
      <c r="AF114">
        <v>21</v>
      </c>
      <c r="AG114" t="s">
        <v>94</v>
      </c>
    </row>
    <row r="115" spans="1:60" x14ac:dyDescent="0.2">
      <c r="A115" s="214"/>
      <c r="B115" s="215" t="s">
        <v>31</v>
      </c>
      <c r="C115" s="254"/>
      <c r="D115" s="216"/>
      <c r="E115" s="217"/>
      <c r="F115" s="217"/>
      <c r="G115" s="249">
        <f>G8+G57+G96+G103+G111</f>
        <v>0</v>
      </c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AE115">
        <f>SUMIF(L7:L113,AE114,G7:G113)</f>
        <v>0</v>
      </c>
      <c r="AF115">
        <f>SUMIF(L7:L113,AF114,G7:G113)</f>
        <v>0</v>
      </c>
      <c r="AG115" t="s">
        <v>199</v>
      </c>
    </row>
    <row r="116" spans="1:60" x14ac:dyDescent="0.2">
      <c r="A116" s="3"/>
      <c r="B116" s="4"/>
      <c r="C116" s="253"/>
      <c r="D116" s="6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60" x14ac:dyDescent="0.2">
      <c r="A117" s="3"/>
      <c r="B117" s="4"/>
      <c r="C117" s="253"/>
      <c r="D117" s="6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60" x14ac:dyDescent="0.2">
      <c r="A118" s="218" t="s">
        <v>200</v>
      </c>
      <c r="B118" s="218"/>
      <c r="C118" s="255"/>
      <c r="D118" s="6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60" x14ac:dyDescent="0.2">
      <c r="A119" s="219"/>
      <c r="B119" s="220"/>
      <c r="C119" s="256"/>
      <c r="D119" s="220"/>
      <c r="E119" s="220"/>
      <c r="F119" s="220"/>
      <c r="G119" s="221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AG119" t="s">
        <v>201</v>
      </c>
    </row>
    <row r="120" spans="1:60" x14ac:dyDescent="0.2">
      <c r="A120" s="222"/>
      <c r="B120" s="223"/>
      <c r="C120" s="257"/>
      <c r="D120" s="223"/>
      <c r="E120" s="223"/>
      <c r="F120" s="223"/>
      <c r="G120" s="224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60" x14ac:dyDescent="0.2">
      <c r="A121" s="222"/>
      <c r="B121" s="223"/>
      <c r="C121" s="257"/>
      <c r="D121" s="223"/>
      <c r="E121" s="223"/>
      <c r="F121" s="223"/>
      <c r="G121" s="224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60" x14ac:dyDescent="0.2">
      <c r="A122" s="222"/>
      <c r="B122" s="223"/>
      <c r="C122" s="257"/>
      <c r="D122" s="223"/>
      <c r="E122" s="223"/>
      <c r="F122" s="223"/>
      <c r="G122" s="224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60" x14ac:dyDescent="0.2">
      <c r="A123" s="225"/>
      <c r="B123" s="226"/>
      <c r="C123" s="258"/>
      <c r="D123" s="226"/>
      <c r="E123" s="226"/>
      <c r="F123" s="226"/>
      <c r="G123" s="227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60" x14ac:dyDescent="0.2">
      <c r="A124" s="3"/>
      <c r="B124" s="4"/>
      <c r="C124" s="253"/>
      <c r="D124" s="6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60" x14ac:dyDescent="0.2">
      <c r="C125" s="259"/>
      <c r="D125" s="10"/>
      <c r="AG125" t="s">
        <v>202</v>
      </c>
    </row>
    <row r="126" spans="1:60" x14ac:dyDescent="0.2">
      <c r="D126" s="10"/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118:C118"/>
    <mergeCell ref="A119:G12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01 01 Pol</vt:lpstr>
      <vt:lpstr>02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'02 02 Pol'!Názvy_tisku</vt:lpstr>
      <vt:lpstr>oadresa</vt:lpstr>
      <vt:lpstr>Stavba!Objednatel</vt:lpstr>
      <vt:lpstr>Stavba!Objekt</vt:lpstr>
      <vt:lpstr>'01 01 Pol'!Oblast_tisku</vt:lpstr>
      <vt:lpstr>'02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Findová</dc:creator>
  <cp:lastModifiedBy>Alena Findová</cp:lastModifiedBy>
  <cp:lastPrinted>2019-03-19T12:27:02Z</cp:lastPrinted>
  <dcterms:created xsi:type="dcterms:W3CDTF">2009-04-08T07:15:50Z</dcterms:created>
  <dcterms:modified xsi:type="dcterms:W3CDTF">2021-06-25T11:20:02Z</dcterms:modified>
</cp:coreProperties>
</file>